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1535"/>
  </bookViews>
  <sheets>
    <sheet name="4TO TRIM" sheetId="1" r:id="rId1"/>
  </sheets>
  <definedNames>
    <definedName name="_xlnm._FilterDatabase" localSheetId="0" hidden="1">'4TO TRIM'!$A$8:$I$156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I10" i="1"/>
  <c r="I11" i="1"/>
  <c r="I13" i="1"/>
  <c r="K10" i="1" l="1"/>
  <c r="J9" i="1"/>
  <c r="I9" i="1"/>
  <c r="I54" i="1"/>
  <c r="I50" i="1"/>
  <c r="I49" i="1"/>
  <c r="I48" i="1"/>
  <c r="I127" i="1" l="1"/>
  <c r="E42" i="1" l="1"/>
  <c r="L7" i="1" l="1"/>
  <c r="I125" i="1" l="1"/>
  <c r="I124" i="1"/>
  <c r="I12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51" i="1"/>
  <c r="I52" i="1"/>
  <c r="I53" i="1"/>
  <c r="I55" i="1"/>
  <c r="I56" i="1"/>
  <c r="I57" i="1"/>
  <c r="I59" i="1"/>
  <c r="I60" i="1"/>
  <c r="I61" i="1"/>
  <c r="I63" i="1"/>
  <c r="I64" i="1"/>
  <c r="I65" i="1"/>
  <c r="I66" i="1"/>
  <c r="I67" i="1"/>
  <c r="I68" i="1"/>
  <c r="I69" i="1"/>
  <c r="I71" i="1"/>
  <c r="I72" i="1"/>
  <c r="I73" i="1"/>
  <c r="I75" i="1"/>
  <c r="I76" i="1"/>
  <c r="I77" i="1"/>
  <c r="I78" i="1"/>
  <c r="I79" i="1"/>
  <c r="I80" i="1"/>
  <c r="I81" i="1"/>
  <c r="I82" i="1"/>
  <c r="I84" i="1"/>
  <c r="I86" i="1"/>
  <c r="I87" i="1"/>
  <c r="I88" i="1"/>
  <c r="I89" i="1"/>
  <c r="I90" i="1"/>
  <c r="I91" i="1"/>
  <c r="I92" i="1"/>
  <c r="I94" i="1"/>
  <c r="I95" i="1"/>
  <c r="I96" i="1"/>
  <c r="I97" i="1"/>
  <c r="I98" i="1"/>
  <c r="I99" i="1"/>
  <c r="I100" i="1"/>
  <c r="I101" i="1"/>
  <c r="I102" i="1"/>
  <c r="I104" i="1"/>
  <c r="I105" i="1"/>
  <c r="I106" i="1"/>
  <c r="I107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I122" i="1"/>
  <c r="I126" i="1"/>
  <c r="I128" i="1"/>
  <c r="I129" i="1"/>
  <c r="I130" i="1"/>
  <c r="L2" i="1" l="1"/>
  <c r="L11" i="1"/>
  <c r="E11" i="1"/>
  <c r="E57" i="1" l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H42" i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H11" i="1"/>
  <c r="H10" i="1" l="1"/>
  <c r="H18" i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4" i="1"/>
  <c r="H124" i="1" s="1"/>
  <c r="G123" i="1"/>
  <c r="F123" i="1"/>
  <c r="I123" i="1" s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4" i="1"/>
  <c r="H94" i="1" s="1"/>
  <c r="G93" i="1"/>
  <c r="F93" i="1"/>
  <c r="I93" i="1" s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D85" i="1"/>
  <c r="C85" i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I74" i="1" s="1"/>
  <c r="D74" i="1"/>
  <c r="C74" i="1"/>
  <c r="E73" i="1"/>
  <c r="H73" i="1" s="1"/>
  <c r="E72" i="1"/>
  <c r="H72" i="1" s="1"/>
  <c r="E71" i="1"/>
  <c r="H71" i="1" s="1"/>
  <c r="G70" i="1"/>
  <c r="F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I38" i="1" s="1"/>
  <c r="D38" i="1"/>
  <c r="C38" i="1"/>
  <c r="E28" i="1"/>
  <c r="G28" i="1"/>
  <c r="F28" i="1"/>
  <c r="D28" i="1"/>
  <c r="C28" i="1"/>
  <c r="G18" i="1"/>
  <c r="F18" i="1"/>
  <c r="I18" i="1" s="1"/>
  <c r="E18" i="1"/>
  <c r="D18" i="1"/>
  <c r="C18" i="1"/>
  <c r="E10" i="1"/>
  <c r="G10" i="1"/>
  <c r="F10" i="1"/>
  <c r="D10" i="1"/>
  <c r="I113" i="1" l="1"/>
  <c r="I103" i="1"/>
  <c r="J103" i="1" s="1"/>
  <c r="I85" i="1"/>
  <c r="F83" i="1"/>
  <c r="I28" i="1"/>
  <c r="I58" i="1"/>
  <c r="C8" i="1"/>
  <c r="E145" i="1"/>
  <c r="I62" i="1"/>
  <c r="I70" i="1"/>
  <c r="E133" i="1"/>
  <c r="E70" i="1"/>
  <c r="E123" i="1"/>
  <c r="E113" i="1"/>
  <c r="G83" i="1"/>
  <c r="E103" i="1"/>
  <c r="D83" i="1"/>
  <c r="C83" i="1"/>
  <c r="E93" i="1"/>
  <c r="H85" i="1"/>
  <c r="F8" i="1"/>
  <c r="D8" i="1"/>
  <c r="G8" i="1"/>
  <c r="E58" i="1"/>
  <c r="H149" i="1"/>
  <c r="H38" i="1"/>
  <c r="H62" i="1"/>
  <c r="H58" i="1"/>
  <c r="H48" i="1"/>
  <c r="H74" i="1"/>
  <c r="H70" i="1"/>
  <c r="H137" i="1"/>
  <c r="E38" i="1"/>
  <c r="E62" i="1"/>
  <c r="E85" i="1"/>
  <c r="E137" i="1"/>
  <c r="E149" i="1"/>
  <c r="E74" i="1"/>
  <c r="H28" i="1"/>
  <c r="H95" i="1"/>
  <c r="H93" i="1" s="1"/>
  <c r="H105" i="1"/>
  <c r="H103" i="1" s="1"/>
  <c r="H115" i="1"/>
  <c r="H113" i="1" s="1"/>
  <c r="H125" i="1"/>
  <c r="H123" i="1" s="1"/>
  <c r="H135" i="1"/>
  <c r="H133" i="1" s="1"/>
  <c r="H147" i="1"/>
  <c r="H145" i="1" s="1"/>
  <c r="J11" i="1" l="1"/>
  <c r="J10" i="1"/>
  <c r="J15" i="1"/>
  <c r="C158" i="1"/>
  <c r="I83" i="1"/>
  <c r="G158" i="1"/>
  <c r="D158" i="1"/>
  <c r="E83" i="1"/>
  <c r="F158" i="1"/>
  <c r="E8" i="1"/>
  <c r="H83" i="1"/>
  <c r="H8" i="1"/>
  <c r="E158" i="1" l="1"/>
  <c r="H158" i="1"/>
</calcChain>
</file>

<file path=xl/sharedStrings.xml><?xml version="1.0" encoding="utf-8"?>
<sst xmlns="http://schemas.openxmlformats.org/spreadsheetml/2006/main" count="177" uniqueCount="108">
  <si>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</si>
  <si>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</si>
  <si>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</si>
  <si>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</si>
  <si>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</si>
  <si>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</si>
  <si>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</si>
  <si>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</si>
  <si>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</si>
  <si>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</si>
  <si>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</si>
  <si>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</si>
  <si>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</si>
  <si>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</si>
  <si>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</si>
  <si>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</si>
  <si>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</si>
  <si>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</si>
  <si>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</si>
  <si>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</si>
  <si>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</si>
  <si>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</si>
  <si>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</si>
  <si>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</si>
  <si>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</si>
  <si>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</si>
  <si>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</si>
  <si>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</si>
  <si>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</si>
  <si>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</si>
  <si>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</si>
  <si>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</si>
  <si>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</si>
  <si>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</si>
  <si>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</si>
  <si>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</si>
  <si>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</si>
  <si>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</si>
  <si>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</si>
  <si>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</si>
  <si>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</si>
  <si>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</si>
  <si>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</si>
  <si>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</si>
  <si>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</si>
  <si>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</si>
  <si>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</si>
  <si>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</si>
  <si>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</si>
  <si>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</si>
  <si>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</si>
  <si>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</si>
  <si>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</si>
  <si>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</si>
  <si>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</si>
  <si>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</si>
  <si>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</si>
  <si>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</si>
  <si>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</si>
  <si>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</si>
  <si>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</si>
  <si>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</si>
  <si>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</si>
  <si>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</si>
  <si>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</si>
  <si>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</si>
  <si>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</si>
  <si>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</si>
  <si>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</si>
  <si>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</si>
  <si>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</si>
  <si>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</si>
  <si>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</si>
  <si>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</si>
  <si>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</si>
  <si>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</si>
  <si>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</si>
  <si>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</si>
  <si>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</si>
  <si>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</si>
  <si>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</si>
  <si>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</si>
  <si>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</si>
  <si>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</si>
  <si>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</si>
  <si>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</si>
  <si>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</si>
  <si>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</si>
  <si>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</si>
  <si>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</si>
  <si>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2.1.1.1</t>
  </si>
  <si>
    <t>SERVICIOS PERSONALES POR PAGAR A CORTO PLAZO</t>
  </si>
  <si>
    <t xml:space="preserve">2.1.1.2  </t>
  </si>
  <si>
    <t>PROVEEDORES POR PAGAR A CORTO PLAZO</t>
  </si>
  <si>
    <t>2.1.1.7.1</t>
  </si>
  <si>
    <t xml:space="preserve">RETENCIÓN POR SUELDOS Y SALARIOS </t>
  </si>
  <si>
    <t>2.1.1.7.3</t>
  </si>
  <si>
    <t xml:space="preserve">RETENCIÓN POR SERVICIOS PROFESIONALES </t>
  </si>
  <si>
    <t>2.1.1.7.4</t>
  </si>
  <si>
    <t xml:space="preserve"> RETENCIÓN IVA 6% SUBCONTRATACIÓN LABORAL </t>
  </si>
  <si>
    <t>2.1.1.7.5.2</t>
  </si>
  <si>
    <t>APORTACIONES DE SEGURIDAD SOCIAL IMSS  TRABAJADOR</t>
  </si>
  <si>
    <t>2.1.1.9.9</t>
  </si>
  <si>
    <t xml:space="preserve">OTRAS CUENTAS POR PAGAR A CORTO PLAZO </t>
  </si>
  <si>
    <t>Del 1 de enero al 31 de diciembre de 2021</t>
  </si>
  <si>
    <t>2.1.1.7.5.3</t>
  </si>
  <si>
    <t>CREDITOS DE FONDOS DE VIVIENDA</t>
  </si>
  <si>
    <t>total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</si>
</sst>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4" fontId="0" fillId="0" borderId="0" xfId="0" applyNumberFormat="1"/>
    <xf numFmtId="4" fontId="0" fillId="3" borderId="0" xfId="0" applyNumberFormat="1" applyFill="1"/>
    <xf numFmtId="4" fontId="0" fillId="0" borderId="0" xfId="0" applyNumberFormat="1" applyFill="1"/>
    <xf numFmtId="49" fontId="10" fillId="0" borderId="16" xfId="0" applyNumberFormat="1" applyFont="1" applyFill="1" applyBorder="1" applyAlignment="1" applyProtection="1">
      <alignment vertical="center"/>
      <protection locked="0"/>
    </xf>
    <xf numFmtId="49" fontId="11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49" fontId="11" fillId="0" borderId="18" xfId="0" applyNumberFormat="1" applyFont="1" applyFill="1" applyBorder="1" applyAlignment="1" applyProtection="1">
      <alignment vertical="center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 indent="1"/>
      <protection locked="0"/>
    </xf>
    <xf numFmtId="4" fontId="0" fillId="4" borderId="0" xfId="0" applyNumberFormat="1" applyFill="1"/>
    <xf numFmtId="164" fontId="0" fillId="4" borderId="0" xfId="0" applyNumberFormat="1" applyFill="1"/>
    <xf numFmtId="4" fontId="5" fillId="0" borderId="0" xfId="0" applyNumberFormat="1" applyFont="1"/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5" fillId="0" borderId="0" xfId="0" applyFont="1"/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3">
    <cellStyle name="Millares 2" xfId="2"/>
    <cellStyle name="Millares 2 2" xfId="7"/>
    <cellStyle name="Millares 3" xfId="6"/>
    <cellStyle name="Millares 4" xfId="11"/>
    <cellStyle name="Moneda" xfId="10" builtinId="4"/>
    <cellStyle name="Moneda 2" xfId="3"/>
    <cellStyle name="Moneda 2 2" xfId="5"/>
    <cellStyle name="Moneda 3" xfId="4"/>
    <cellStyle name="Moneda 4" xfId="1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"/>
  <sheetViews>
    <sheetView tabSelected="1" workbookViewId="0">
      <selection activeCell="I1" sqref="I1:O1048576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  <col min="9" max="9" width="11.7109375" hidden="1" customWidth="1"/>
    <col min="10" max="10" width="33.28515625" hidden="1" customWidth="1"/>
    <col min="11" max="11" width="13.42578125" hidden="1" customWidth="1"/>
    <col min="12" max="12" width="11.7109375" hidden="1" customWidth="1"/>
    <col min="13" max="15" width="11.42578125" hidden="1" customWidth="1"/>
    <col min="16" max="22" width="11.42578125" customWidth="1"/>
    <col min="23" max="23" width="2.42578125" customWidth="1"/>
    <col min="24" max="24" width="4.140625" customWidth="1"/>
  </cols>
  <sheetData>
    <row r="1" spans="1:12" ht="22.5" x14ac:dyDescent="0.25">
      <c r="A1" s="64" t="s">
        <v>1</v>
      </c>
      <c r="B1" s="65"/>
      <c r="C1" s="65"/>
      <c r="D1" s="65"/>
      <c r="E1" s="65"/>
      <c r="F1" s="65"/>
      <c r="G1" s="65"/>
      <c r="H1" s="66"/>
      <c r="I1" s="28" t="s">
        <v>90</v>
      </c>
      <c r="J1" s="29" t="s">
        <v>91</v>
      </c>
      <c r="K1" s="47">
        <v>2814120.95</v>
      </c>
    </row>
    <row r="2" spans="1:12" ht="22.5" x14ac:dyDescent="0.25">
      <c r="A2" s="67" t="s">
        <v>4</v>
      </c>
      <c r="B2" s="68"/>
      <c r="C2" s="68"/>
      <c r="D2" s="68"/>
      <c r="E2" s="68"/>
      <c r="F2" s="68"/>
      <c r="G2" s="68"/>
      <c r="H2" s="69"/>
      <c r="I2" s="30" t="s">
        <v>92</v>
      </c>
      <c r="J2" s="31" t="s">
        <v>93</v>
      </c>
      <c r="K2" s="48">
        <v>4657401.9800000004</v>
      </c>
      <c r="L2" s="33">
        <f>+I19+I22+I23+I24+I25+I27+I29+I30+I33+I34+I49+I50+I54+I94+I97+I98+I100+I102+I104+I108+I109</f>
        <v>4392393.2100000009</v>
      </c>
    </row>
    <row r="3" spans="1:12" s="5" customFormat="1" x14ac:dyDescent="0.25">
      <c r="A3" s="67" t="s">
        <v>5</v>
      </c>
      <c r="B3" s="68"/>
      <c r="C3" s="68"/>
      <c r="D3" s="68"/>
      <c r="E3" s="68"/>
      <c r="F3" s="68"/>
      <c r="G3" s="68"/>
      <c r="H3" s="69"/>
      <c r="I3" s="5" t="s">
        <v>94</v>
      </c>
      <c r="J3" s="5" t="s">
        <v>95</v>
      </c>
      <c r="K3" s="49">
        <v>1609621</v>
      </c>
    </row>
    <row r="4" spans="1:12" x14ac:dyDescent="0.25">
      <c r="A4" s="67" t="s">
        <v>104</v>
      </c>
      <c r="B4" s="68"/>
      <c r="C4" s="68"/>
      <c r="D4" s="68"/>
      <c r="E4" s="68"/>
      <c r="F4" s="68"/>
      <c r="G4" s="68"/>
      <c r="H4" s="69"/>
      <c r="I4" t="s">
        <v>96</v>
      </c>
      <c r="J4" t="s">
        <v>97</v>
      </c>
      <c r="K4" s="50">
        <v>5793.84</v>
      </c>
    </row>
    <row r="5" spans="1:12" ht="15.75" thickBot="1" x14ac:dyDescent="0.3">
      <c r="A5" s="70" t="s">
        <v>0</v>
      </c>
      <c r="B5" s="71"/>
      <c r="C5" s="71"/>
      <c r="D5" s="71"/>
      <c r="E5" s="71"/>
      <c r="F5" s="71"/>
      <c r="G5" s="71"/>
      <c r="H5" s="72"/>
      <c r="I5" t="s">
        <v>98</v>
      </c>
      <c r="J5" t="s">
        <v>99</v>
      </c>
      <c r="K5" s="25">
        <v>0</v>
      </c>
    </row>
    <row r="6" spans="1:12" s="2" customFormat="1" ht="15.75" thickBot="1" x14ac:dyDescent="0.3">
      <c r="A6" s="62" t="s">
        <v>2</v>
      </c>
      <c r="B6" s="62"/>
      <c r="C6" s="73" t="s">
        <v>6</v>
      </c>
      <c r="D6" s="74"/>
      <c r="E6" s="74"/>
      <c r="F6" s="74"/>
      <c r="G6" s="75"/>
      <c r="H6" s="76" t="s">
        <v>7</v>
      </c>
      <c r="I6" s="2" t="s">
        <v>100</v>
      </c>
      <c r="J6" s="2" t="s">
        <v>101</v>
      </c>
      <c r="K6" s="51">
        <v>184645.06</v>
      </c>
    </row>
    <row r="7" spans="1:12" ht="30.75" thickBot="1" x14ac:dyDescent="0.3">
      <c r="A7" s="63"/>
      <c r="B7" s="63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77"/>
      <c r="I7" s="53" t="s">
        <v>105</v>
      </c>
      <c r="J7" s="54" t="s">
        <v>106</v>
      </c>
      <c r="K7" s="52">
        <v>87749.88</v>
      </c>
      <c r="L7" s="25" t="e">
        <f>+J8-1088924.3</f>
        <v>#VALUE!</v>
      </c>
    </row>
    <row r="8" spans="1:12" x14ac:dyDescent="0.25">
      <c r="A8" s="60" t="s">
        <v>12</v>
      </c>
      <c r="B8" s="61"/>
      <c r="C8" s="22">
        <f t="shared" ref="C8:H8" si="0">SUM(C10,C18,C28,C38,C48,C58,C62,C70,C74)</f>
        <v>51113088</v>
      </c>
      <c r="D8" s="22">
        <f t="shared" si="0"/>
        <v>4558853.1000000006</v>
      </c>
      <c r="E8" s="22">
        <f t="shared" si="0"/>
        <v>55671941.099999994</v>
      </c>
      <c r="F8" s="22">
        <f t="shared" si="0"/>
        <v>52811120.339999996</v>
      </c>
      <c r="G8" s="22">
        <f t="shared" si="0"/>
        <v>46570465.780000001</v>
      </c>
      <c r="H8" s="22">
        <f t="shared" si="0"/>
        <v>2860820.76</v>
      </c>
      <c r="I8" t="s">
        <v>102</v>
      </c>
      <c r="J8" s="25" t="s">
        <v>103</v>
      </c>
      <c r="K8" s="55">
        <v>30263.39</v>
      </c>
    </row>
    <row r="9" spans="1:12" x14ac:dyDescent="0.25">
      <c r="A9" s="6"/>
      <c r="B9" s="7"/>
      <c r="C9" s="8"/>
      <c r="D9" s="8"/>
      <c r="E9" s="8"/>
      <c r="F9" s="8"/>
      <c r="G9" s="8"/>
      <c r="H9" s="8"/>
      <c r="I9" s="25">
        <f>+F8-G8</f>
        <v>6240654.5599999949</v>
      </c>
      <c r="J9" s="25">
        <f>+F8-G8</f>
        <v>6240654.5599999949</v>
      </c>
      <c r="K9" s="34">
        <f>+SUM(K1:K8)</f>
        <v>9389596.1000000015</v>
      </c>
      <c r="L9" s="36" t="s">
        <v>107</v>
      </c>
    </row>
    <row r="10" spans="1:12" x14ac:dyDescent="0.25">
      <c r="A10" s="56" t="s">
        <v>13</v>
      </c>
      <c r="B10" s="57"/>
      <c r="C10" s="23">
        <f>SUM(C11:C17)</f>
        <v>29844651</v>
      </c>
      <c r="D10" s="23">
        <f t="shared" ref="D10:G10" si="1">SUM(D11:D17)</f>
        <v>1616103</v>
      </c>
      <c r="E10" s="23">
        <f t="shared" si="1"/>
        <v>31460754</v>
      </c>
      <c r="F10" s="23">
        <f t="shared" si="1"/>
        <v>31460753.98</v>
      </c>
      <c r="G10" s="23">
        <f t="shared" si="1"/>
        <v>27418416.469999999</v>
      </c>
      <c r="H10" s="23">
        <f>SUM(H11:H17)</f>
        <v>2.0000000018626451E-2</v>
      </c>
      <c r="I10" s="25">
        <f>+F10-G10</f>
        <v>4042337.5100000016</v>
      </c>
      <c r="J10" s="25">
        <f>+I10+I18+I28+I48</f>
        <v>6240654.5600000024</v>
      </c>
      <c r="K10" s="25">
        <f>+F83-G83</f>
        <v>3075977.5300000012</v>
      </c>
    </row>
    <row r="11" spans="1:12" x14ac:dyDescent="0.25">
      <c r="A11" s="9"/>
      <c r="B11" s="10" t="s">
        <v>14</v>
      </c>
      <c r="C11" s="35">
        <v>21392930</v>
      </c>
      <c r="D11" s="37">
        <v>83079.5</v>
      </c>
      <c r="E11" s="19">
        <f>+D11+C11</f>
        <v>21476009.5</v>
      </c>
      <c r="F11" s="38">
        <v>21476009.5</v>
      </c>
      <c r="G11" s="38">
        <v>20781538.5</v>
      </c>
      <c r="H11" s="19">
        <f>+E11-F11</f>
        <v>0</v>
      </c>
      <c r="I11" s="26">
        <f>+F11-G11</f>
        <v>694471</v>
      </c>
      <c r="J11" s="25">
        <f>+I85+I93++I103</f>
        <v>3075977.5300000017</v>
      </c>
      <c r="K11" s="25">
        <v>1412951</v>
      </c>
      <c r="L11" s="25">
        <f>+I11+I13-K11</f>
        <v>2027798.94</v>
      </c>
    </row>
    <row r="12" spans="1:12" x14ac:dyDescent="0.25">
      <c r="A12" s="9"/>
      <c r="B12" s="10" t="s">
        <v>15</v>
      </c>
      <c r="C12" s="35">
        <v>0</v>
      </c>
      <c r="D12" s="37">
        <v>0</v>
      </c>
      <c r="E12" s="19">
        <f t="shared" ref="E12:E17" si="2">+D12+C12</f>
        <v>0</v>
      </c>
      <c r="F12" s="38">
        <v>0</v>
      </c>
      <c r="G12" s="38">
        <v>0</v>
      </c>
      <c r="H12" s="19">
        <f t="shared" ref="H12:H57" si="3">+E12-F12</f>
        <v>0</v>
      </c>
      <c r="I12" s="27">
        <f t="shared" ref="I12:I75" si="4">+F12-G12</f>
        <v>0</v>
      </c>
    </row>
    <row r="13" spans="1:12" x14ac:dyDescent="0.25">
      <c r="A13" s="9"/>
      <c r="B13" s="10" t="s">
        <v>16</v>
      </c>
      <c r="C13" s="35">
        <v>6305789</v>
      </c>
      <c r="D13" s="37">
        <v>-177805</v>
      </c>
      <c r="E13" s="19">
        <f t="shared" si="2"/>
        <v>6127984</v>
      </c>
      <c r="F13" s="38">
        <v>6127984</v>
      </c>
      <c r="G13" s="38">
        <v>3381705.06</v>
      </c>
      <c r="H13" s="19">
        <f t="shared" si="3"/>
        <v>0</v>
      </c>
      <c r="I13" s="26">
        <f>+F13-G13</f>
        <v>2746278.94</v>
      </c>
    </row>
    <row r="14" spans="1:12" x14ac:dyDescent="0.25">
      <c r="A14" s="9"/>
      <c r="B14" s="10" t="s">
        <v>17</v>
      </c>
      <c r="C14" s="35">
        <v>2145932</v>
      </c>
      <c r="D14" s="37">
        <v>1710828.5</v>
      </c>
      <c r="E14" s="19">
        <f t="shared" si="2"/>
        <v>3856760.5</v>
      </c>
      <c r="F14" s="38">
        <v>3856760.48</v>
      </c>
      <c r="G14" s="38">
        <v>3255172.91</v>
      </c>
      <c r="H14" s="19">
        <f t="shared" si="3"/>
        <v>2.0000000018626451E-2</v>
      </c>
      <c r="I14" s="26">
        <f t="shared" si="4"/>
        <v>601587.56999999983</v>
      </c>
    </row>
    <row r="15" spans="1:12" x14ac:dyDescent="0.25">
      <c r="A15" s="9"/>
      <c r="B15" s="10" t="s">
        <v>18</v>
      </c>
      <c r="C15" s="11">
        <v>0</v>
      </c>
      <c r="D15" s="11">
        <v>0</v>
      </c>
      <c r="E15" s="19">
        <f t="shared" si="2"/>
        <v>0</v>
      </c>
      <c r="F15" s="11">
        <v>0</v>
      </c>
      <c r="G15" s="11">
        <v>0</v>
      </c>
      <c r="H15" s="19">
        <f t="shared" si="3"/>
        <v>0</v>
      </c>
      <c r="I15" s="25">
        <f t="shared" si="4"/>
        <v>0</v>
      </c>
      <c r="J15" s="25" t="e">
        <f>+J9-#REF!</f>
        <v>#REF!</v>
      </c>
    </row>
    <row r="16" spans="1:12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  <c r="I16" s="25">
        <f t="shared" si="4"/>
        <v>0</v>
      </c>
    </row>
    <row r="17" spans="1:15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  <c r="I17" s="25">
        <f t="shared" si="4"/>
        <v>0</v>
      </c>
      <c r="O17" s="55">
        <v>30263.39</v>
      </c>
    </row>
    <row r="18" spans="1:15" x14ac:dyDescent="0.25">
      <c r="A18" s="56" t="s">
        <v>21</v>
      </c>
      <c r="B18" s="57"/>
      <c r="C18" s="23">
        <f t="shared" ref="C18:G18" si="5">SUM(C19:C27)</f>
        <v>4149647</v>
      </c>
      <c r="D18" s="23">
        <f t="shared" si="5"/>
        <v>3285492.72</v>
      </c>
      <c r="E18" s="23">
        <f t="shared" si="5"/>
        <v>7435139.7200000007</v>
      </c>
      <c r="F18" s="23">
        <f t="shared" si="5"/>
        <v>6687027.2000000002</v>
      </c>
      <c r="G18" s="23">
        <f t="shared" si="5"/>
        <v>5665559.0299999993</v>
      </c>
      <c r="H18" s="23">
        <f>SUM(H19:H27)</f>
        <v>748112.52000000025</v>
      </c>
      <c r="I18" s="25">
        <f>+F18-G18</f>
        <v>1021468.1700000009</v>
      </c>
    </row>
    <row r="19" spans="1:15" x14ac:dyDescent="0.25">
      <c r="A19" s="9"/>
      <c r="B19" s="10" t="s">
        <v>22</v>
      </c>
      <c r="C19" s="39">
        <v>1751733</v>
      </c>
      <c r="D19" s="39">
        <v>2754577.31</v>
      </c>
      <c r="E19" s="19">
        <f>+D19+C19</f>
        <v>4506310.3100000005</v>
      </c>
      <c r="F19" s="40">
        <v>3802180.14</v>
      </c>
      <c r="G19" s="40">
        <v>2917596.11</v>
      </c>
      <c r="H19" s="19">
        <f t="shared" si="3"/>
        <v>704130.17000000039</v>
      </c>
      <c r="I19" s="32">
        <f t="shared" si="4"/>
        <v>884584.03000000026</v>
      </c>
    </row>
    <row r="20" spans="1:15" x14ac:dyDescent="0.25">
      <c r="A20" s="9"/>
      <c r="B20" s="10" t="s">
        <v>23</v>
      </c>
      <c r="C20" s="39">
        <v>2000</v>
      </c>
      <c r="D20" s="39">
        <v>71346.22</v>
      </c>
      <c r="E20" s="19">
        <f t="shared" ref="E20:E57" si="6">+D20+C20</f>
        <v>73346.22</v>
      </c>
      <c r="F20" s="40">
        <v>71346.22</v>
      </c>
      <c r="G20" s="40">
        <v>71346.22</v>
      </c>
      <c r="H20" s="19">
        <f t="shared" si="3"/>
        <v>2000</v>
      </c>
      <c r="I20" s="25">
        <f t="shared" si="4"/>
        <v>0</v>
      </c>
    </row>
    <row r="21" spans="1:15" x14ac:dyDescent="0.25">
      <c r="A21" s="9"/>
      <c r="B21" s="10" t="s">
        <v>24</v>
      </c>
      <c r="C21" s="39">
        <v>0</v>
      </c>
      <c r="D21" s="39">
        <v>0</v>
      </c>
      <c r="E21" s="19">
        <f>+D21+C21</f>
        <v>0</v>
      </c>
      <c r="F21" s="40">
        <v>0</v>
      </c>
      <c r="G21" s="40">
        <v>0</v>
      </c>
      <c r="H21" s="19">
        <f t="shared" si="3"/>
        <v>0</v>
      </c>
      <c r="I21" s="27">
        <f t="shared" si="4"/>
        <v>0</v>
      </c>
    </row>
    <row r="22" spans="1:15" x14ac:dyDescent="0.25">
      <c r="A22" s="9"/>
      <c r="B22" s="10" t="s">
        <v>25</v>
      </c>
      <c r="C22" s="39">
        <v>511487</v>
      </c>
      <c r="D22" s="39">
        <v>227588.94</v>
      </c>
      <c r="E22" s="19">
        <f>+D22+C22</f>
        <v>739075.94</v>
      </c>
      <c r="F22" s="40">
        <v>739075.94</v>
      </c>
      <c r="G22" s="40">
        <v>731046.42</v>
      </c>
      <c r="H22" s="19">
        <f t="shared" si="3"/>
        <v>0</v>
      </c>
      <c r="I22" s="32">
        <f t="shared" si="4"/>
        <v>8029.5199999999022</v>
      </c>
    </row>
    <row r="23" spans="1:15" x14ac:dyDescent="0.25">
      <c r="A23" s="9"/>
      <c r="B23" s="10" t="s">
        <v>26</v>
      </c>
      <c r="C23" s="39">
        <v>114732</v>
      </c>
      <c r="D23" s="39">
        <v>15549.32</v>
      </c>
      <c r="E23" s="19">
        <f t="shared" si="6"/>
        <v>130281.32</v>
      </c>
      <c r="F23" s="40">
        <v>101706.89</v>
      </c>
      <c r="G23" s="40">
        <v>95721.29</v>
      </c>
      <c r="H23" s="19">
        <f t="shared" si="3"/>
        <v>28574.430000000008</v>
      </c>
      <c r="I23" s="32">
        <f t="shared" si="4"/>
        <v>5985.6000000000058</v>
      </c>
    </row>
    <row r="24" spans="1:15" x14ac:dyDescent="0.25">
      <c r="A24" s="9"/>
      <c r="B24" s="10" t="s">
        <v>27</v>
      </c>
      <c r="C24" s="39">
        <v>542500</v>
      </c>
      <c r="D24" s="39">
        <v>-177713.15</v>
      </c>
      <c r="E24" s="19">
        <f t="shared" si="6"/>
        <v>364786.85</v>
      </c>
      <c r="F24" s="40">
        <v>354786.85</v>
      </c>
      <c r="G24" s="40">
        <v>354786.85</v>
      </c>
      <c r="H24" s="19">
        <f t="shared" si="3"/>
        <v>10000</v>
      </c>
      <c r="I24" s="32">
        <f t="shared" si="4"/>
        <v>0</v>
      </c>
    </row>
    <row r="25" spans="1:15" x14ac:dyDescent="0.25">
      <c r="A25" s="9"/>
      <c r="B25" s="10" t="s">
        <v>28</v>
      </c>
      <c r="C25" s="39">
        <v>456770</v>
      </c>
      <c r="D25" s="39">
        <v>-54765.61</v>
      </c>
      <c r="E25" s="19">
        <f t="shared" si="6"/>
        <v>402004.39</v>
      </c>
      <c r="F25" s="40">
        <v>399466.83</v>
      </c>
      <c r="G25" s="40">
        <v>399466.83</v>
      </c>
      <c r="H25" s="19">
        <f t="shared" si="3"/>
        <v>2537.5599999999977</v>
      </c>
      <c r="I25" s="32">
        <f t="shared" si="4"/>
        <v>0</v>
      </c>
    </row>
    <row r="26" spans="1:15" x14ac:dyDescent="0.25">
      <c r="A26" s="9"/>
      <c r="B26" s="10" t="s">
        <v>29</v>
      </c>
      <c r="C26" s="39">
        <v>0</v>
      </c>
      <c r="D26" s="39">
        <v>0</v>
      </c>
      <c r="E26" s="19">
        <f t="shared" si="6"/>
        <v>0</v>
      </c>
      <c r="F26" s="40">
        <v>0</v>
      </c>
      <c r="G26" s="40">
        <v>0</v>
      </c>
      <c r="H26" s="19">
        <f t="shared" si="3"/>
        <v>0</v>
      </c>
      <c r="I26" s="27">
        <f t="shared" si="4"/>
        <v>0</v>
      </c>
    </row>
    <row r="27" spans="1:15" x14ac:dyDescent="0.25">
      <c r="A27" s="9"/>
      <c r="B27" s="10" t="s">
        <v>30</v>
      </c>
      <c r="C27" s="39">
        <v>770425</v>
      </c>
      <c r="D27" s="39">
        <v>448909.69</v>
      </c>
      <c r="E27" s="19">
        <f t="shared" si="6"/>
        <v>1219334.69</v>
      </c>
      <c r="F27" s="40">
        <v>1218464.33</v>
      </c>
      <c r="G27" s="40">
        <v>1095595.31</v>
      </c>
      <c r="H27" s="19">
        <f t="shared" si="3"/>
        <v>870.35999999986961</v>
      </c>
      <c r="I27" s="32">
        <f t="shared" si="4"/>
        <v>122869.02000000002</v>
      </c>
    </row>
    <row r="28" spans="1:15" x14ac:dyDescent="0.25">
      <c r="A28" s="56" t="s">
        <v>31</v>
      </c>
      <c r="B28" s="57"/>
      <c r="C28" s="23">
        <f t="shared" ref="C28:H28" si="7">SUM(C29:C37)</f>
        <v>14769767</v>
      </c>
      <c r="D28" s="23">
        <f t="shared" si="7"/>
        <v>-2162193.5700000003</v>
      </c>
      <c r="E28" s="23">
        <f t="shared" si="7"/>
        <v>12607573.43</v>
      </c>
      <c r="F28" s="23">
        <f t="shared" si="7"/>
        <v>10827160.32</v>
      </c>
      <c r="G28" s="23">
        <f t="shared" si="7"/>
        <v>10596739.34</v>
      </c>
      <c r="H28" s="23">
        <f t="shared" si="7"/>
        <v>1780413.1099999996</v>
      </c>
      <c r="I28" s="27">
        <f>+F28-G28</f>
        <v>230420.98000000045</v>
      </c>
    </row>
    <row r="29" spans="1:15" x14ac:dyDescent="0.25">
      <c r="A29" s="9"/>
      <c r="B29" s="10" t="s">
        <v>32</v>
      </c>
      <c r="C29" s="41">
        <v>1731610</v>
      </c>
      <c r="D29" s="41">
        <v>-668978.28</v>
      </c>
      <c r="E29" s="19">
        <f t="shared" si="6"/>
        <v>1062631.72</v>
      </c>
      <c r="F29" s="42">
        <v>845922.76</v>
      </c>
      <c r="G29" s="42">
        <v>845922.76</v>
      </c>
      <c r="H29" s="19">
        <f t="shared" si="3"/>
        <v>216708.95999999996</v>
      </c>
      <c r="I29" s="32">
        <f t="shared" si="4"/>
        <v>0</v>
      </c>
    </row>
    <row r="30" spans="1:15" x14ac:dyDescent="0.25">
      <c r="A30" s="9"/>
      <c r="B30" s="10" t="s">
        <v>33</v>
      </c>
      <c r="C30" s="41">
        <v>787639</v>
      </c>
      <c r="D30" s="41">
        <v>-27093.06</v>
      </c>
      <c r="E30" s="19">
        <f t="shared" si="6"/>
        <v>760545.94</v>
      </c>
      <c r="F30" s="42">
        <v>518787.94</v>
      </c>
      <c r="G30" s="42">
        <v>518787.94</v>
      </c>
      <c r="H30" s="19">
        <f t="shared" si="3"/>
        <v>241757.99999999994</v>
      </c>
      <c r="I30" s="32">
        <f t="shared" si="4"/>
        <v>0</v>
      </c>
    </row>
    <row r="31" spans="1:15" x14ac:dyDescent="0.25">
      <c r="A31" s="9"/>
      <c r="B31" s="10" t="s">
        <v>34</v>
      </c>
      <c r="C31" s="41">
        <v>3742092</v>
      </c>
      <c r="D31" s="41">
        <v>-218843.49</v>
      </c>
      <c r="E31" s="19">
        <f t="shared" si="6"/>
        <v>3523248.51</v>
      </c>
      <c r="F31" s="42">
        <v>3417874.43</v>
      </c>
      <c r="G31" s="42">
        <v>3297663.3</v>
      </c>
      <c r="H31" s="19">
        <f t="shared" si="3"/>
        <v>105374.07999999961</v>
      </c>
      <c r="I31" s="27">
        <f t="shared" si="4"/>
        <v>120211.13000000035</v>
      </c>
    </row>
    <row r="32" spans="1:15" x14ac:dyDescent="0.25">
      <c r="A32" s="9"/>
      <c r="B32" s="10" t="s">
        <v>35</v>
      </c>
      <c r="C32" s="41">
        <v>926396</v>
      </c>
      <c r="D32" s="41">
        <v>-61454.39</v>
      </c>
      <c r="E32" s="19">
        <f t="shared" si="6"/>
        <v>864941.61</v>
      </c>
      <c r="F32" s="42">
        <v>864941.61</v>
      </c>
      <c r="G32" s="42">
        <v>864941.61</v>
      </c>
      <c r="H32" s="19">
        <f t="shared" si="3"/>
        <v>0</v>
      </c>
      <c r="I32" s="27">
        <f t="shared" si="4"/>
        <v>0</v>
      </c>
    </row>
    <row r="33" spans="1:9" x14ac:dyDescent="0.25">
      <c r="A33" s="9"/>
      <c r="B33" s="10" t="s">
        <v>36</v>
      </c>
      <c r="C33" s="41">
        <v>2410675</v>
      </c>
      <c r="D33" s="41">
        <v>-858411.96</v>
      </c>
      <c r="E33" s="19">
        <f t="shared" si="6"/>
        <v>1552263.04</v>
      </c>
      <c r="F33" s="42">
        <v>1447660.31</v>
      </c>
      <c r="G33" s="42">
        <v>1386690.71</v>
      </c>
      <c r="H33" s="19">
        <f t="shared" si="3"/>
        <v>104602.72999999998</v>
      </c>
      <c r="I33" s="32">
        <f t="shared" si="4"/>
        <v>60969.600000000093</v>
      </c>
    </row>
    <row r="34" spans="1:9" x14ac:dyDescent="0.25">
      <c r="A34" s="9"/>
      <c r="B34" s="10" t="s">
        <v>37</v>
      </c>
      <c r="C34" s="41">
        <v>882426</v>
      </c>
      <c r="D34" s="41">
        <v>22565.89</v>
      </c>
      <c r="E34" s="19">
        <f t="shared" si="6"/>
        <v>904991.89</v>
      </c>
      <c r="F34" s="42">
        <v>695196.39</v>
      </c>
      <c r="G34" s="42">
        <v>645956.14</v>
      </c>
      <c r="H34" s="19">
        <f t="shared" si="3"/>
        <v>209795.5</v>
      </c>
      <c r="I34" s="32">
        <f t="shared" si="4"/>
        <v>49240.25</v>
      </c>
    </row>
    <row r="35" spans="1:9" x14ac:dyDescent="0.25">
      <c r="A35" s="9"/>
      <c r="B35" s="10" t="s">
        <v>38</v>
      </c>
      <c r="C35" s="41">
        <v>390150</v>
      </c>
      <c r="D35" s="41">
        <v>-213408.49</v>
      </c>
      <c r="E35" s="19">
        <f t="shared" si="6"/>
        <v>176741.51</v>
      </c>
      <c r="F35" s="42">
        <v>124591.51</v>
      </c>
      <c r="G35" s="42">
        <v>124591.51</v>
      </c>
      <c r="H35" s="19">
        <f t="shared" si="3"/>
        <v>52150.000000000015</v>
      </c>
      <c r="I35" s="27">
        <f t="shared" si="4"/>
        <v>0</v>
      </c>
    </row>
    <row r="36" spans="1:9" x14ac:dyDescent="0.25">
      <c r="A36" s="9"/>
      <c r="B36" s="10" t="s">
        <v>39</v>
      </c>
      <c r="C36" s="41">
        <v>419088</v>
      </c>
      <c r="D36" s="41">
        <v>-158335.96</v>
      </c>
      <c r="E36" s="19">
        <f t="shared" si="6"/>
        <v>260752.04</v>
      </c>
      <c r="F36" s="42">
        <v>258215.76</v>
      </c>
      <c r="G36" s="42">
        <v>258215.76</v>
      </c>
      <c r="H36" s="19">
        <f t="shared" si="3"/>
        <v>2536.2799999999988</v>
      </c>
      <c r="I36" s="27">
        <f t="shared" si="4"/>
        <v>0</v>
      </c>
    </row>
    <row r="37" spans="1:9" x14ac:dyDescent="0.25">
      <c r="A37" s="9"/>
      <c r="B37" s="10" t="s">
        <v>40</v>
      </c>
      <c r="C37" s="41">
        <v>3479691</v>
      </c>
      <c r="D37" s="41">
        <v>21766.17</v>
      </c>
      <c r="E37" s="19">
        <f t="shared" si="6"/>
        <v>3501457.17</v>
      </c>
      <c r="F37" s="42">
        <v>2653969.61</v>
      </c>
      <c r="G37" s="42">
        <v>2653969.61</v>
      </c>
      <c r="H37" s="19">
        <f t="shared" si="3"/>
        <v>847487.56</v>
      </c>
      <c r="I37" s="27">
        <f t="shared" si="4"/>
        <v>0</v>
      </c>
    </row>
    <row r="38" spans="1:9" x14ac:dyDescent="0.25">
      <c r="A38" s="56" t="s">
        <v>41</v>
      </c>
      <c r="B38" s="57"/>
      <c r="C38" s="23">
        <f t="shared" ref="C38:H38" si="8">SUM(C39:C47)</f>
        <v>435624</v>
      </c>
      <c r="D38" s="23">
        <f t="shared" si="8"/>
        <v>166405.32999999999</v>
      </c>
      <c r="E38" s="23">
        <f t="shared" si="8"/>
        <v>602029.32999999996</v>
      </c>
      <c r="F38" s="23">
        <f t="shared" si="8"/>
        <v>269734.21999999997</v>
      </c>
      <c r="G38" s="23">
        <f t="shared" si="8"/>
        <v>269734.21999999997</v>
      </c>
      <c r="H38" s="23">
        <f t="shared" si="8"/>
        <v>332295.11</v>
      </c>
      <c r="I38" s="27">
        <f>+F38-G38</f>
        <v>0</v>
      </c>
    </row>
    <row r="39" spans="1:9" x14ac:dyDescent="0.25">
      <c r="A39" s="9"/>
      <c r="B39" s="10" t="s">
        <v>42</v>
      </c>
      <c r="C39" s="11">
        <v>0</v>
      </c>
      <c r="D39" s="11">
        <v>0</v>
      </c>
      <c r="E39" s="19">
        <f t="shared" si="6"/>
        <v>0</v>
      </c>
      <c r="F39" s="11">
        <v>0</v>
      </c>
      <c r="G39" s="11">
        <v>0</v>
      </c>
      <c r="H39" s="19">
        <f t="shared" si="3"/>
        <v>0</v>
      </c>
      <c r="I39" s="27">
        <f t="shared" si="4"/>
        <v>0</v>
      </c>
    </row>
    <row r="40" spans="1:9" x14ac:dyDescent="0.25">
      <c r="A40" s="9"/>
      <c r="B40" s="10" t="s">
        <v>43</v>
      </c>
      <c r="C40" s="11">
        <v>0</v>
      </c>
      <c r="D40" s="11">
        <v>0</v>
      </c>
      <c r="E40" s="19">
        <f t="shared" si="6"/>
        <v>0</v>
      </c>
      <c r="F40" s="11">
        <v>0</v>
      </c>
      <c r="G40" s="11">
        <v>0</v>
      </c>
      <c r="H40" s="19">
        <f t="shared" si="3"/>
        <v>0</v>
      </c>
      <c r="I40" s="27">
        <f t="shared" si="4"/>
        <v>0</v>
      </c>
    </row>
    <row r="41" spans="1:9" x14ac:dyDescent="0.25">
      <c r="A41" s="9"/>
      <c r="B41" s="10" t="s">
        <v>44</v>
      </c>
      <c r="C41" s="11">
        <v>0</v>
      </c>
      <c r="D41" s="11">
        <v>0</v>
      </c>
      <c r="E41" s="19">
        <f t="shared" si="6"/>
        <v>0</v>
      </c>
      <c r="F41" s="11">
        <v>0</v>
      </c>
      <c r="G41" s="11">
        <v>0</v>
      </c>
      <c r="H41" s="19">
        <f t="shared" si="3"/>
        <v>0</v>
      </c>
      <c r="I41" s="27">
        <f t="shared" si="4"/>
        <v>0</v>
      </c>
    </row>
    <row r="42" spans="1:9" x14ac:dyDescent="0.25">
      <c r="A42" s="9"/>
      <c r="B42" s="10" t="s">
        <v>45</v>
      </c>
      <c r="C42" s="43">
        <v>435624</v>
      </c>
      <c r="D42" s="43">
        <v>166405.32999999999</v>
      </c>
      <c r="E42" s="19">
        <f t="shared" si="6"/>
        <v>602029.32999999996</v>
      </c>
      <c r="F42" s="44">
        <v>269734.21999999997</v>
      </c>
      <c r="G42" s="44">
        <v>269734.21999999997</v>
      </c>
      <c r="H42" s="19">
        <f t="shared" si="3"/>
        <v>332295.11</v>
      </c>
      <c r="I42" s="27">
        <f t="shared" si="4"/>
        <v>0</v>
      </c>
    </row>
    <row r="43" spans="1:9" x14ac:dyDescent="0.25">
      <c r="A43" s="9"/>
      <c r="B43" s="10" t="s">
        <v>46</v>
      </c>
      <c r="C43" s="11">
        <v>0</v>
      </c>
      <c r="D43" s="11">
        <v>0</v>
      </c>
      <c r="E43" s="19">
        <f t="shared" si="6"/>
        <v>0</v>
      </c>
      <c r="F43" s="11">
        <v>0</v>
      </c>
      <c r="G43" s="11">
        <v>0</v>
      </c>
      <c r="H43" s="19">
        <f t="shared" si="3"/>
        <v>0</v>
      </c>
      <c r="I43" s="27">
        <f t="shared" si="4"/>
        <v>0</v>
      </c>
    </row>
    <row r="44" spans="1:9" x14ac:dyDescent="0.25">
      <c r="A44" s="9"/>
      <c r="B44" s="10" t="s">
        <v>47</v>
      </c>
      <c r="C44" s="11">
        <v>0</v>
      </c>
      <c r="D44" s="11">
        <v>0</v>
      </c>
      <c r="E44" s="19">
        <f t="shared" si="6"/>
        <v>0</v>
      </c>
      <c r="F44" s="11">
        <v>0</v>
      </c>
      <c r="G44" s="11">
        <v>0</v>
      </c>
      <c r="H44" s="19">
        <f t="shared" si="3"/>
        <v>0</v>
      </c>
      <c r="I44" s="27">
        <f t="shared" si="4"/>
        <v>0</v>
      </c>
    </row>
    <row r="45" spans="1:9" x14ac:dyDescent="0.25">
      <c r="A45" s="9"/>
      <c r="B45" s="10" t="s">
        <v>48</v>
      </c>
      <c r="C45" s="11">
        <v>0</v>
      </c>
      <c r="D45" s="11">
        <v>0</v>
      </c>
      <c r="E45" s="19">
        <f t="shared" si="6"/>
        <v>0</v>
      </c>
      <c r="F45" s="11">
        <v>0</v>
      </c>
      <c r="G45" s="11">
        <v>0</v>
      </c>
      <c r="H45" s="19">
        <f t="shared" si="3"/>
        <v>0</v>
      </c>
      <c r="I45" s="27">
        <f t="shared" si="4"/>
        <v>0</v>
      </c>
    </row>
    <row r="46" spans="1:9" x14ac:dyDescent="0.25">
      <c r="A46" s="9"/>
      <c r="B46" s="10" t="s">
        <v>49</v>
      </c>
      <c r="C46" s="11">
        <v>0</v>
      </c>
      <c r="D46" s="11">
        <v>0</v>
      </c>
      <c r="E46" s="19">
        <f t="shared" si="6"/>
        <v>0</v>
      </c>
      <c r="F46" s="11">
        <v>0</v>
      </c>
      <c r="G46" s="11">
        <v>0</v>
      </c>
      <c r="H46" s="19">
        <f t="shared" si="3"/>
        <v>0</v>
      </c>
      <c r="I46" s="27">
        <f t="shared" si="4"/>
        <v>0</v>
      </c>
    </row>
    <row r="47" spans="1:9" x14ac:dyDescent="0.25">
      <c r="A47" s="9"/>
      <c r="B47" s="10" t="s">
        <v>50</v>
      </c>
      <c r="C47" s="11">
        <v>0</v>
      </c>
      <c r="D47" s="11">
        <v>0</v>
      </c>
      <c r="E47" s="19">
        <f t="shared" si="6"/>
        <v>0</v>
      </c>
      <c r="F47" s="11">
        <v>0</v>
      </c>
      <c r="G47" s="11">
        <v>0</v>
      </c>
      <c r="H47" s="19">
        <f t="shared" si="3"/>
        <v>0</v>
      </c>
      <c r="I47" s="27">
        <f t="shared" si="4"/>
        <v>0</v>
      </c>
    </row>
    <row r="48" spans="1:9" x14ac:dyDescent="0.25">
      <c r="A48" s="56" t="s">
        <v>51</v>
      </c>
      <c r="B48" s="57"/>
      <c r="C48" s="23">
        <f t="shared" ref="C48:H48" si="9">SUM(C49:C57)</f>
        <v>1913399</v>
      </c>
      <c r="D48" s="23">
        <f t="shared" si="9"/>
        <v>1653045.6199999999</v>
      </c>
      <c r="E48" s="23">
        <f t="shared" si="9"/>
        <v>3566444.62</v>
      </c>
      <c r="F48" s="23">
        <f t="shared" si="9"/>
        <v>3566444.62</v>
      </c>
      <c r="G48" s="23">
        <f t="shared" si="9"/>
        <v>2620016.7200000002</v>
      </c>
      <c r="H48" s="23">
        <f t="shared" si="9"/>
        <v>0</v>
      </c>
      <c r="I48" s="27">
        <f>+F48-G48</f>
        <v>946427.89999999991</v>
      </c>
    </row>
    <row r="49" spans="1:9" x14ac:dyDescent="0.25">
      <c r="A49" s="9"/>
      <c r="B49" s="10" t="s">
        <v>52</v>
      </c>
      <c r="C49" s="45">
        <v>1001937</v>
      </c>
      <c r="D49" s="45">
        <v>925635.33</v>
      </c>
      <c r="E49" s="19">
        <f t="shared" si="6"/>
        <v>1927572.33</v>
      </c>
      <c r="F49" s="46">
        <v>1927572.33</v>
      </c>
      <c r="G49" s="46">
        <v>1658715.51</v>
      </c>
      <c r="H49" s="19">
        <f t="shared" si="3"/>
        <v>0</v>
      </c>
      <c r="I49" s="32">
        <f>+F49-G49</f>
        <v>268856.82000000007</v>
      </c>
    </row>
    <row r="50" spans="1:9" x14ac:dyDescent="0.25">
      <c r="A50" s="9"/>
      <c r="B50" s="10" t="s">
        <v>53</v>
      </c>
      <c r="C50" s="45">
        <v>657384</v>
      </c>
      <c r="D50" s="45">
        <v>222598.11</v>
      </c>
      <c r="E50" s="19">
        <f t="shared" si="6"/>
        <v>879982.11</v>
      </c>
      <c r="F50" s="46">
        <v>879982.11</v>
      </c>
      <c r="G50" s="46">
        <v>667662.67000000004</v>
      </c>
      <c r="H50" s="19">
        <f t="shared" si="3"/>
        <v>0</v>
      </c>
      <c r="I50" s="32">
        <f>+F50-G50</f>
        <v>212319.43999999994</v>
      </c>
    </row>
    <row r="51" spans="1:9" x14ac:dyDescent="0.25">
      <c r="A51" s="9"/>
      <c r="B51" s="10" t="s">
        <v>54</v>
      </c>
      <c r="C51" s="45">
        <v>0</v>
      </c>
      <c r="D51" s="45">
        <v>0</v>
      </c>
      <c r="E51" s="19">
        <f t="shared" si="6"/>
        <v>0</v>
      </c>
      <c r="F51" s="46">
        <v>0</v>
      </c>
      <c r="G51" s="46">
        <v>0</v>
      </c>
      <c r="H51" s="19">
        <f t="shared" si="3"/>
        <v>0</v>
      </c>
      <c r="I51" s="27">
        <f t="shared" si="4"/>
        <v>0</v>
      </c>
    </row>
    <row r="52" spans="1:9" x14ac:dyDescent="0.25">
      <c r="A52" s="9"/>
      <c r="B52" s="10" t="s">
        <v>55</v>
      </c>
      <c r="C52" s="45">
        <v>0</v>
      </c>
      <c r="D52" s="45">
        <v>0</v>
      </c>
      <c r="E52" s="19">
        <f t="shared" si="6"/>
        <v>0</v>
      </c>
      <c r="F52" s="46">
        <v>0</v>
      </c>
      <c r="G52" s="46">
        <v>0</v>
      </c>
      <c r="H52" s="19">
        <f t="shared" si="3"/>
        <v>0</v>
      </c>
      <c r="I52" s="27">
        <f t="shared" si="4"/>
        <v>0</v>
      </c>
    </row>
    <row r="53" spans="1:9" x14ac:dyDescent="0.25">
      <c r="A53" s="9"/>
      <c r="B53" s="10" t="s">
        <v>56</v>
      </c>
      <c r="C53" s="45">
        <v>0</v>
      </c>
      <c r="D53" s="45">
        <v>0</v>
      </c>
      <c r="E53" s="19">
        <f t="shared" si="6"/>
        <v>0</v>
      </c>
      <c r="F53" s="46">
        <v>0</v>
      </c>
      <c r="G53" s="46">
        <v>0</v>
      </c>
      <c r="H53" s="19">
        <f t="shared" si="3"/>
        <v>0</v>
      </c>
      <c r="I53" s="27">
        <f t="shared" si="4"/>
        <v>0</v>
      </c>
    </row>
    <row r="54" spans="1:9" x14ac:dyDescent="0.25">
      <c r="A54" s="9"/>
      <c r="B54" s="10" t="s">
        <v>57</v>
      </c>
      <c r="C54" s="45">
        <v>254078</v>
      </c>
      <c r="D54" s="45">
        <v>504812.18</v>
      </c>
      <c r="E54" s="19">
        <f t="shared" si="6"/>
        <v>758890.17999999993</v>
      </c>
      <c r="F54" s="46">
        <v>758890.18</v>
      </c>
      <c r="G54" s="46">
        <v>293638.53999999998</v>
      </c>
      <c r="H54" s="19">
        <f t="shared" si="3"/>
        <v>0</v>
      </c>
      <c r="I54" s="32">
        <f>+F54-G54</f>
        <v>465251.64000000007</v>
      </c>
    </row>
    <row r="55" spans="1:9" x14ac:dyDescent="0.25">
      <c r="A55" s="9"/>
      <c r="B55" s="10" t="s">
        <v>58</v>
      </c>
      <c r="C55" s="11">
        <v>0</v>
      </c>
      <c r="D55" s="11">
        <v>0</v>
      </c>
      <c r="E55" s="19">
        <f t="shared" si="6"/>
        <v>0</v>
      </c>
      <c r="F55" s="11">
        <v>0</v>
      </c>
      <c r="G55" s="11">
        <v>0</v>
      </c>
      <c r="H55" s="19">
        <f t="shared" si="3"/>
        <v>0</v>
      </c>
      <c r="I55" s="27">
        <f t="shared" si="4"/>
        <v>0</v>
      </c>
    </row>
    <row r="56" spans="1:9" x14ac:dyDescent="0.25">
      <c r="A56" s="9"/>
      <c r="B56" s="10" t="s">
        <v>59</v>
      </c>
      <c r="C56" s="11">
        <v>0</v>
      </c>
      <c r="D56" s="11">
        <v>0</v>
      </c>
      <c r="E56" s="19">
        <f t="shared" si="6"/>
        <v>0</v>
      </c>
      <c r="F56" s="11">
        <v>0</v>
      </c>
      <c r="G56" s="11">
        <v>0</v>
      </c>
      <c r="H56" s="19">
        <f t="shared" si="3"/>
        <v>0</v>
      </c>
      <c r="I56" s="27">
        <f t="shared" si="4"/>
        <v>0</v>
      </c>
    </row>
    <row r="57" spans="1:9" x14ac:dyDescent="0.25">
      <c r="A57" s="9"/>
      <c r="B57" s="10" t="s">
        <v>60</v>
      </c>
      <c r="C57" s="11">
        <v>0</v>
      </c>
      <c r="D57" s="11">
        <v>0</v>
      </c>
      <c r="E57" s="19">
        <f t="shared" si="6"/>
        <v>0</v>
      </c>
      <c r="F57" s="11">
        <v>0</v>
      </c>
      <c r="G57" s="11">
        <v>0</v>
      </c>
      <c r="H57" s="19">
        <f t="shared" si="3"/>
        <v>0</v>
      </c>
      <c r="I57" s="27">
        <f t="shared" si="4"/>
        <v>0</v>
      </c>
    </row>
    <row r="58" spans="1:9" x14ac:dyDescent="0.25">
      <c r="A58" s="56" t="s">
        <v>61</v>
      </c>
      <c r="B58" s="57"/>
      <c r="C58" s="23">
        <f t="shared" ref="C58:H58" si="10">SUM(C59:C61)</f>
        <v>0</v>
      </c>
      <c r="D58" s="23">
        <f t="shared" si="10"/>
        <v>0</v>
      </c>
      <c r="E58" s="23">
        <f t="shared" si="10"/>
        <v>0</v>
      </c>
      <c r="F58" s="23">
        <f t="shared" si="10"/>
        <v>0</v>
      </c>
      <c r="G58" s="23">
        <f t="shared" si="10"/>
        <v>0</v>
      </c>
      <c r="H58" s="23">
        <f t="shared" si="10"/>
        <v>0</v>
      </c>
      <c r="I58" s="27">
        <f t="shared" si="4"/>
        <v>0</v>
      </c>
    </row>
    <row r="59" spans="1:9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1">SUM(E59-F59)</f>
        <v>0</v>
      </c>
      <c r="I59" s="27">
        <f t="shared" si="4"/>
        <v>0</v>
      </c>
    </row>
    <row r="60" spans="1:9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1"/>
        <v>0</v>
      </c>
      <c r="I60" s="27">
        <f t="shared" si="4"/>
        <v>0</v>
      </c>
    </row>
    <row r="61" spans="1:9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1"/>
        <v>0</v>
      </c>
      <c r="I61" s="27">
        <f t="shared" si="4"/>
        <v>0</v>
      </c>
    </row>
    <row r="62" spans="1:9" x14ac:dyDescent="0.25">
      <c r="A62" s="56" t="s">
        <v>65</v>
      </c>
      <c r="B62" s="57"/>
      <c r="C62" s="23">
        <f t="shared" ref="C62:H62" si="12">SUM(C63:C69)</f>
        <v>0</v>
      </c>
      <c r="D62" s="23">
        <f t="shared" si="12"/>
        <v>0</v>
      </c>
      <c r="E62" s="23">
        <f t="shared" si="12"/>
        <v>0</v>
      </c>
      <c r="F62" s="23">
        <f t="shared" si="12"/>
        <v>0</v>
      </c>
      <c r="G62" s="23">
        <f t="shared" si="12"/>
        <v>0</v>
      </c>
      <c r="H62" s="23">
        <f t="shared" si="12"/>
        <v>0</v>
      </c>
      <c r="I62" s="27">
        <f t="shared" si="4"/>
        <v>0</v>
      </c>
    </row>
    <row r="63" spans="1:9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3">SUM(C63,D63)</f>
        <v>0</v>
      </c>
      <c r="F63" s="11">
        <v>0</v>
      </c>
      <c r="G63" s="11">
        <v>0</v>
      </c>
      <c r="H63" s="19">
        <f t="shared" si="11"/>
        <v>0</v>
      </c>
      <c r="I63" s="27">
        <f t="shared" si="4"/>
        <v>0</v>
      </c>
    </row>
    <row r="64" spans="1:9" x14ac:dyDescent="0.25">
      <c r="A64" s="9"/>
      <c r="B64" s="10" t="s">
        <v>67</v>
      </c>
      <c r="C64" s="11">
        <v>0</v>
      </c>
      <c r="D64" s="11">
        <v>0</v>
      </c>
      <c r="E64" s="19">
        <f t="shared" si="13"/>
        <v>0</v>
      </c>
      <c r="F64" s="11">
        <v>0</v>
      </c>
      <c r="G64" s="11">
        <v>0</v>
      </c>
      <c r="H64" s="19">
        <f t="shared" si="11"/>
        <v>0</v>
      </c>
      <c r="I64" s="27">
        <f t="shared" si="4"/>
        <v>0</v>
      </c>
    </row>
    <row r="65" spans="1:9" x14ac:dyDescent="0.25">
      <c r="A65" s="9"/>
      <c r="B65" s="10" t="s">
        <v>68</v>
      </c>
      <c r="C65" s="11">
        <v>0</v>
      </c>
      <c r="D65" s="11">
        <v>0</v>
      </c>
      <c r="E65" s="19">
        <f t="shared" si="13"/>
        <v>0</v>
      </c>
      <c r="F65" s="11">
        <v>0</v>
      </c>
      <c r="G65" s="11">
        <v>0</v>
      </c>
      <c r="H65" s="19">
        <f t="shared" si="11"/>
        <v>0</v>
      </c>
      <c r="I65" s="27">
        <f t="shared" si="4"/>
        <v>0</v>
      </c>
    </row>
    <row r="66" spans="1:9" x14ac:dyDescent="0.25">
      <c r="A66" s="9"/>
      <c r="B66" s="10" t="s">
        <v>69</v>
      </c>
      <c r="C66" s="11">
        <v>0</v>
      </c>
      <c r="D66" s="11">
        <v>0</v>
      </c>
      <c r="E66" s="19">
        <f t="shared" si="13"/>
        <v>0</v>
      </c>
      <c r="F66" s="11">
        <v>0</v>
      </c>
      <c r="G66" s="11">
        <v>0</v>
      </c>
      <c r="H66" s="19">
        <f t="shared" si="11"/>
        <v>0</v>
      </c>
      <c r="I66" s="27">
        <f t="shared" si="4"/>
        <v>0</v>
      </c>
    </row>
    <row r="67" spans="1:9" ht="25.5" x14ac:dyDescent="0.25">
      <c r="A67" s="9"/>
      <c r="B67" s="14" t="s">
        <v>70</v>
      </c>
      <c r="C67" s="11">
        <v>0</v>
      </c>
      <c r="D67" s="11">
        <v>0</v>
      </c>
      <c r="E67" s="19">
        <f t="shared" si="13"/>
        <v>0</v>
      </c>
      <c r="F67" s="11">
        <v>0</v>
      </c>
      <c r="G67" s="11">
        <v>0</v>
      </c>
      <c r="H67" s="19">
        <f t="shared" si="11"/>
        <v>0</v>
      </c>
      <c r="I67" s="27">
        <f t="shared" si="4"/>
        <v>0</v>
      </c>
    </row>
    <row r="68" spans="1:9" x14ac:dyDescent="0.25">
      <c r="A68" s="9"/>
      <c r="B68" s="10" t="s">
        <v>71</v>
      </c>
      <c r="C68" s="11">
        <v>0</v>
      </c>
      <c r="D68" s="11">
        <v>0</v>
      </c>
      <c r="E68" s="19">
        <f t="shared" si="13"/>
        <v>0</v>
      </c>
      <c r="F68" s="11">
        <v>0</v>
      </c>
      <c r="G68" s="11">
        <v>0</v>
      </c>
      <c r="H68" s="19">
        <f t="shared" si="11"/>
        <v>0</v>
      </c>
      <c r="I68" s="27">
        <f t="shared" si="4"/>
        <v>0</v>
      </c>
    </row>
    <row r="69" spans="1:9" x14ac:dyDescent="0.25">
      <c r="A69" s="9"/>
      <c r="B69" s="10" t="s">
        <v>72</v>
      </c>
      <c r="C69" s="11">
        <v>0</v>
      </c>
      <c r="D69" s="11">
        <v>0</v>
      </c>
      <c r="E69" s="19">
        <f t="shared" si="13"/>
        <v>0</v>
      </c>
      <c r="F69" s="11">
        <v>0</v>
      </c>
      <c r="G69" s="11">
        <v>0</v>
      </c>
      <c r="H69" s="19">
        <f t="shared" si="11"/>
        <v>0</v>
      </c>
      <c r="I69" s="27">
        <f t="shared" si="4"/>
        <v>0</v>
      </c>
    </row>
    <row r="70" spans="1:9" x14ac:dyDescent="0.25">
      <c r="A70" s="56" t="s">
        <v>73</v>
      </c>
      <c r="B70" s="57"/>
      <c r="C70" s="23">
        <f t="shared" ref="C70:H70" si="14">SUM(C71:C73)</f>
        <v>0</v>
      </c>
      <c r="D70" s="23">
        <f t="shared" si="14"/>
        <v>0</v>
      </c>
      <c r="E70" s="23">
        <f t="shared" si="14"/>
        <v>0</v>
      </c>
      <c r="F70" s="23">
        <f t="shared" si="14"/>
        <v>0</v>
      </c>
      <c r="G70" s="23">
        <f t="shared" si="14"/>
        <v>0</v>
      </c>
      <c r="H70" s="23">
        <f t="shared" si="14"/>
        <v>0</v>
      </c>
      <c r="I70" s="27">
        <f t="shared" si="4"/>
        <v>0</v>
      </c>
    </row>
    <row r="71" spans="1:9" x14ac:dyDescent="0.25">
      <c r="A71" s="9"/>
      <c r="B71" s="10" t="s">
        <v>74</v>
      </c>
      <c r="C71" s="15">
        <v>0</v>
      </c>
      <c r="D71" s="11">
        <v>0</v>
      </c>
      <c r="E71" s="19">
        <f t="shared" si="13"/>
        <v>0</v>
      </c>
      <c r="F71" s="11">
        <v>0</v>
      </c>
      <c r="G71" s="11">
        <v>0</v>
      </c>
      <c r="H71" s="19">
        <f t="shared" si="11"/>
        <v>0</v>
      </c>
      <c r="I71" s="27">
        <f t="shared" si="4"/>
        <v>0</v>
      </c>
    </row>
    <row r="72" spans="1:9" x14ac:dyDescent="0.25">
      <c r="A72" s="9"/>
      <c r="B72" s="10" t="s">
        <v>75</v>
      </c>
      <c r="C72" s="11">
        <v>0</v>
      </c>
      <c r="D72" s="11">
        <v>0</v>
      </c>
      <c r="E72" s="19">
        <f t="shared" si="13"/>
        <v>0</v>
      </c>
      <c r="F72" s="11">
        <v>0</v>
      </c>
      <c r="G72" s="11">
        <v>0</v>
      </c>
      <c r="H72" s="19">
        <f t="shared" si="11"/>
        <v>0</v>
      </c>
      <c r="I72" s="27">
        <f t="shared" si="4"/>
        <v>0</v>
      </c>
    </row>
    <row r="73" spans="1:9" x14ac:dyDescent="0.25">
      <c r="A73" s="9"/>
      <c r="B73" s="10" t="s">
        <v>76</v>
      </c>
      <c r="C73" s="11">
        <v>0</v>
      </c>
      <c r="D73" s="11">
        <v>0</v>
      </c>
      <c r="E73" s="19">
        <f t="shared" si="13"/>
        <v>0</v>
      </c>
      <c r="F73" s="11">
        <v>0</v>
      </c>
      <c r="G73" s="11">
        <v>0</v>
      </c>
      <c r="H73" s="19">
        <f t="shared" si="11"/>
        <v>0</v>
      </c>
      <c r="I73" s="27">
        <f t="shared" si="4"/>
        <v>0</v>
      </c>
    </row>
    <row r="74" spans="1:9" x14ac:dyDescent="0.25">
      <c r="A74" s="56" t="s">
        <v>77</v>
      </c>
      <c r="B74" s="57"/>
      <c r="C74" s="23">
        <f t="shared" ref="C74:H74" si="15">SUM(C75:C81)</f>
        <v>0</v>
      </c>
      <c r="D74" s="23">
        <f t="shared" si="15"/>
        <v>0</v>
      </c>
      <c r="E74" s="23">
        <f t="shared" si="15"/>
        <v>0</v>
      </c>
      <c r="F74" s="23">
        <f t="shared" si="15"/>
        <v>0</v>
      </c>
      <c r="G74" s="23">
        <f t="shared" si="15"/>
        <v>0</v>
      </c>
      <c r="H74" s="23">
        <f t="shared" si="15"/>
        <v>0</v>
      </c>
      <c r="I74" s="27">
        <f t="shared" si="4"/>
        <v>0</v>
      </c>
    </row>
    <row r="75" spans="1:9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6">SUM(C75,D75)</f>
        <v>0</v>
      </c>
      <c r="F75" s="16">
        <v>0</v>
      </c>
      <c r="G75" s="16">
        <v>0</v>
      </c>
      <c r="H75" s="19">
        <f>SUM(E75-F75)</f>
        <v>0</v>
      </c>
      <c r="I75" s="27">
        <f t="shared" si="4"/>
        <v>0</v>
      </c>
    </row>
    <row r="76" spans="1:9" x14ac:dyDescent="0.25">
      <c r="A76" s="9"/>
      <c r="B76" s="10" t="s">
        <v>79</v>
      </c>
      <c r="C76" s="11">
        <v>0</v>
      </c>
      <c r="D76" s="16">
        <v>0</v>
      </c>
      <c r="E76" s="19">
        <f t="shared" si="16"/>
        <v>0</v>
      </c>
      <c r="F76" s="16">
        <v>0</v>
      </c>
      <c r="G76" s="16">
        <v>0</v>
      </c>
      <c r="H76" s="19">
        <f t="shared" ref="H76:H81" si="17">SUM(E76-F76)</f>
        <v>0</v>
      </c>
      <c r="I76" s="27">
        <f t="shared" ref="I76:I130" si="18">+F76-G76</f>
        <v>0</v>
      </c>
    </row>
    <row r="77" spans="1:9" x14ac:dyDescent="0.25">
      <c r="A77" s="9"/>
      <c r="B77" s="10" t="s">
        <v>80</v>
      </c>
      <c r="C77" s="11">
        <v>0</v>
      </c>
      <c r="D77" s="16">
        <v>0</v>
      </c>
      <c r="E77" s="19">
        <f t="shared" si="16"/>
        <v>0</v>
      </c>
      <c r="F77" s="16">
        <v>0</v>
      </c>
      <c r="G77" s="16">
        <v>0</v>
      </c>
      <c r="H77" s="19">
        <f t="shared" si="17"/>
        <v>0</v>
      </c>
      <c r="I77" s="27">
        <f t="shared" si="18"/>
        <v>0</v>
      </c>
    </row>
    <row r="78" spans="1:9" x14ac:dyDescent="0.25">
      <c r="A78" s="9"/>
      <c r="B78" s="10" t="s">
        <v>81</v>
      </c>
      <c r="C78" s="16">
        <v>0</v>
      </c>
      <c r="D78" s="16">
        <v>0</v>
      </c>
      <c r="E78" s="19">
        <f t="shared" si="16"/>
        <v>0</v>
      </c>
      <c r="F78" s="16">
        <v>0</v>
      </c>
      <c r="G78" s="16">
        <v>0</v>
      </c>
      <c r="H78" s="19">
        <f t="shared" si="17"/>
        <v>0</v>
      </c>
      <c r="I78" s="27">
        <f t="shared" si="18"/>
        <v>0</v>
      </c>
    </row>
    <row r="79" spans="1:9" x14ac:dyDescent="0.25">
      <c r="A79" s="9"/>
      <c r="B79" s="10" t="s">
        <v>82</v>
      </c>
      <c r="C79" s="16">
        <v>0</v>
      </c>
      <c r="D79" s="16">
        <v>0</v>
      </c>
      <c r="E79" s="19">
        <f t="shared" si="16"/>
        <v>0</v>
      </c>
      <c r="F79" s="16">
        <v>0</v>
      </c>
      <c r="G79" s="16">
        <v>0</v>
      </c>
      <c r="H79" s="19">
        <f t="shared" si="17"/>
        <v>0</v>
      </c>
      <c r="I79" s="27">
        <f t="shared" si="18"/>
        <v>0</v>
      </c>
    </row>
    <row r="80" spans="1:9" x14ac:dyDescent="0.25">
      <c r="A80" s="9"/>
      <c r="B80" s="10" t="s">
        <v>83</v>
      </c>
      <c r="C80" s="16">
        <v>0</v>
      </c>
      <c r="D80" s="16">
        <v>0</v>
      </c>
      <c r="E80" s="19">
        <f t="shared" si="16"/>
        <v>0</v>
      </c>
      <c r="F80" s="16">
        <v>0</v>
      </c>
      <c r="G80" s="16">
        <v>0</v>
      </c>
      <c r="H80" s="19">
        <f t="shared" si="17"/>
        <v>0</v>
      </c>
      <c r="I80" s="27">
        <f t="shared" si="18"/>
        <v>0</v>
      </c>
    </row>
    <row r="81" spans="1:9" x14ac:dyDescent="0.25">
      <c r="A81" s="9"/>
      <c r="B81" s="10" t="s">
        <v>84</v>
      </c>
      <c r="C81" s="16">
        <v>0</v>
      </c>
      <c r="D81" s="16">
        <v>0</v>
      </c>
      <c r="E81" s="19">
        <f t="shared" si="16"/>
        <v>0</v>
      </c>
      <c r="F81" s="16">
        <v>0</v>
      </c>
      <c r="G81" s="16">
        <v>0</v>
      </c>
      <c r="H81" s="19">
        <f t="shared" si="17"/>
        <v>0</v>
      </c>
      <c r="I81" s="27">
        <f t="shared" si="18"/>
        <v>0</v>
      </c>
    </row>
    <row r="82" spans="1:9" x14ac:dyDescent="0.25">
      <c r="A82" s="58"/>
      <c r="B82" s="59"/>
      <c r="C82" s="8"/>
      <c r="D82" s="8"/>
      <c r="E82" s="19"/>
      <c r="F82" s="8"/>
      <c r="G82" s="8"/>
      <c r="H82" s="8"/>
      <c r="I82" s="27">
        <f t="shared" si="18"/>
        <v>0</v>
      </c>
    </row>
    <row r="83" spans="1:9" x14ac:dyDescent="0.25">
      <c r="A83" s="56" t="s">
        <v>85</v>
      </c>
      <c r="B83" s="57"/>
      <c r="C83" s="23">
        <f t="shared" ref="C83:H83" si="19">SUM(C85,C93,C103,C113,C123,C133,C137,C145,C149)</f>
        <v>27952008</v>
      </c>
      <c r="D83" s="23">
        <f t="shared" si="19"/>
        <v>5253924.95</v>
      </c>
      <c r="E83" s="23">
        <f t="shared" si="19"/>
        <v>33205932.949999999</v>
      </c>
      <c r="F83" s="23">
        <f>SUM(F85,F93,F103,F113,F123,F133,F137,F145,F149)</f>
        <v>33165932.890000001</v>
      </c>
      <c r="G83" s="23">
        <f t="shared" si="19"/>
        <v>30089955.359999999</v>
      </c>
      <c r="H83" s="23">
        <f t="shared" si="19"/>
        <v>40000.059999999823</v>
      </c>
      <c r="I83" s="27">
        <f t="shared" si="18"/>
        <v>3075977.5300000012</v>
      </c>
    </row>
    <row r="84" spans="1:9" x14ac:dyDescent="0.25">
      <c r="A84" s="6"/>
      <c r="B84" s="7"/>
      <c r="C84" s="8"/>
      <c r="D84" s="8"/>
      <c r="E84" s="8"/>
      <c r="F84" s="8"/>
      <c r="G84" s="8"/>
      <c r="H84" s="8"/>
      <c r="I84" s="27">
        <f t="shared" si="18"/>
        <v>0</v>
      </c>
    </row>
    <row r="85" spans="1:9" x14ac:dyDescent="0.25">
      <c r="A85" s="56" t="s">
        <v>13</v>
      </c>
      <c r="B85" s="57"/>
      <c r="C85" s="23">
        <f t="shared" ref="C85:H85" si="20">SUM(C86:C92)</f>
        <v>27952008</v>
      </c>
      <c r="D85" s="23">
        <f t="shared" si="20"/>
        <v>1616103</v>
      </c>
      <c r="E85" s="23">
        <f t="shared" si="20"/>
        <v>29568111</v>
      </c>
      <c r="F85" s="23">
        <f t="shared" si="20"/>
        <v>29568110.990000002</v>
      </c>
      <c r="G85" s="23">
        <f t="shared" si="20"/>
        <v>28959319.41</v>
      </c>
      <c r="H85" s="23">
        <f t="shared" si="20"/>
        <v>9.9999997764825821E-3</v>
      </c>
      <c r="I85" s="27">
        <f>+F85-G85</f>
        <v>608791.58000000194</v>
      </c>
    </row>
    <row r="86" spans="1:9" x14ac:dyDescent="0.25">
      <c r="A86" s="9"/>
      <c r="B86" s="10" t="s">
        <v>14</v>
      </c>
      <c r="C86" s="16">
        <v>21392930</v>
      </c>
      <c r="D86" s="16">
        <v>83079.5</v>
      </c>
      <c r="E86" s="19">
        <f t="shared" ref="E86:E92" si="21">SUM(C86,D86)</f>
        <v>21476009.5</v>
      </c>
      <c r="F86" s="16">
        <v>21476009.5</v>
      </c>
      <c r="G86" s="16">
        <v>21468805.5</v>
      </c>
      <c r="H86" s="19">
        <f t="shared" ref="H86:H102" si="22">SUM(E86-F86)</f>
        <v>0</v>
      </c>
      <c r="I86" s="26">
        <f t="shared" si="18"/>
        <v>7204</v>
      </c>
    </row>
    <row r="87" spans="1:9" x14ac:dyDescent="0.25">
      <c r="A87" s="9"/>
      <c r="B87" s="10" t="s">
        <v>15</v>
      </c>
      <c r="C87" s="16">
        <v>0</v>
      </c>
      <c r="D87" s="16">
        <v>0</v>
      </c>
      <c r="E87" s="19">
        <f t="shared" si="21"/>
        <v>0</v>
      </c>
      <c r="F87" s="16">
        <v>0</v>
      </c>
      <c r="G87" s="16">
        <v>0</v>
      </c>
      <c r="H87" s="19">
        <f t="shared" si="22"/>
        <v>0</v>
      </c>
      <c r="I87" s="27">
        <f t="shared" si="18"/>
        <v>0</v>
      </c>
    </row>
    <row r="88" spans="1:9" x14ac:dyDescent="0.25">
      <c r="A88" s="9"/>
      <c r="B88" s="10" t="s">
        <v>16</v>
      </c>
      <c r="C88" s="16">
        <v>4413146</v>
      </c>
      <c r="D88" s="16">
        <v>-177805</v>
      </c>
      <c r="E88" s="19">
        <f t="shared" si="21"/>
        <v>4235341</v>
      </c>
      <c r="F88" s="16">
        <v>4235341</v>
      </c>
      <c r="G88" s="16">
        <v>4235341</v>
      </c>
      <c r="H88" s="19">
        <f t="shared" si="22"/>
        <v>0</v>
      </c>
      <c r="I88" s="26">
        <f t="shared" si="18"/>
        <v>0</v>
      </c>
    </row>
    <row r="89" spans="1:9" x14ac:dyDescent="0.25">
      <c r="A89" s="9"/>
      <c r="B89" s="10" t="s">
        <v>17</v>
      </c>
      <c r="C89" s="16">
        <v>2145932</v>
      </c>
      <c r="D89" s="16">
        <v>1710828.5</v>
      </c>
      <c r="E89" s="19">
        <f t="shared" si="21"/>
        <v>3856760.5</v>
      </c>
      <c r="F89" s="16">
        <v>3856760.49</v>
      </c>
      <c r="G89" s="16">
        <v>3255172.91</v>
      </c>
      <c r="H89" s="19">
        <f t="shared" si="22"/>
        <v>9.9999997764825821E-3</v>
      </c>
      <c r="I89" s="26">
        <f t="shared" si="18"/>
        <v>601587.58000000007</v>
      </c>
    </row>
    <row r="90" spans="1:9" x14ac:dyDescent="0.25">
      <c r="A90" s="9"/>
      <c r="B90" s="10" t="s">
        <v>18</v>
      </c>
      <c r="C90" s="16">
        <v>0</v>
      </c>
      <c r="D90" s="16">
        <v>0</v>
      </c>
      <c r="E90" s="19">
        <f t="shared" si="21"/>
        <v>0</v>
      </c>
      <c r="F90" s="16">
        <v>0</v>
      </c>
      <c r="G90" s="16">
        <v>0</v>
      </c>
      <c r="H90" s="19">
        <f t="shared" si="22"/>
        <v>0</v>
      </c>
      <c r="I90" s="27">
        <f t="shared" si="18"/>
        <v>0</v>
      </c>
    </row>
    <row r="91" spans="1:9" x14ac:dyDescent="0.25">
      <c r="A91" s="9"/>
      <c r="B91" s="10" t="s">
        <v>19</v>
      </c>
      <c r="C91" s="16">
        <v>0</v>
      </c>
      <c r="D91" s="16">
        <v>0</v>
      </c>
      <c r="E91" s="19">
        <f t="shared" si="21"/>
        <v>0</v>
      </c>
      <c r="F91" s="16">
        <v>0</v>
      </c>
      <c r="G91" s="16">
        <v>0</v>
      </c>
      <c r="H91" s="19">
        <f t="shared" si="22"/>
        <v>0</v>
      </c>
      <c r="I91" s="27">
        <f t="shared" si="18"/>
        <v>0</v>
      </c>
    </row>
    <row r="92" spans="1:9" x14ac:dyDescent="0.25">
      <c r="A92" s="9"/>
      <c r="B92" s="10" t="s">
        <v>20</v>
      </c>
      <c r="C92" s="16">
        <v>0</v>
      </c>
      <c r="D92" s="16">
        <v>0</v>
      </c>
      <c r="E92" s="19">
        <f t="shared" si="21"/>
        <v>0</v>
      </c>
      <c r="F92" s="16">
        <v>0</v>
      </c>
      <c r="G92" s="16">
        <v>0</v>
      </c>
      <c r="H92" s="19">
        <f t="shared" si="22"/>
        <v>0</v>
      </c>
      <c r="I92" s="27">
        <f t="shared" si="18"/>
        <v>0</v>
      </c>
    </row>
    <row r="93" spans="1:9" x14ac:dyDescent="0.25">
      <c r="A93" s="56" t="s">
        <v>21</v>
      </c>
      <c r="B93" s="57"/>
      <c r="C93" s="23">
        <f t="shared" ref="C93:H93" si="23">SUM(C94:C102)</f>
        <v>0</v>
      </c>
      <c r="D93" s="23">
        <f t="shared" si="23"/>
        <v>1686715.2699999998</v>
      </c>
      <c r="E93" s="23">
        <f t="shared" si="23"/>
        <v>1686715.2699999998</v>
      </c>
      <c r="F93" s="23">
        <f t="shared" si="23"/>
        <v>1686715.22</v>
      </c>
      <c r="G93" s="23">
        <f t="shared" si="23"/>
        <v>38085.379999999997</v>
      </c>
      <c r="H93" s="23">
        <f t="shared" si="23"/>
        <v>5.0000000046566129E-2</v>
      </c>
      <c r="I93" s="27">
        <f>+F93-G93</f>
        <v>1648629.84</v>
      </c>
    </row>
    <row r="94" spans="1:9" x14ac:dyDescent="0.25">
      <c r="A94" s="9"/>
      <c r="B94" s="10" t="s">
        <v>22</v>
      </c>
      <c r="C94" s="16">
        <v>0</v>
      </c>
      <c r="D94" s="16">
        <v>822607.26</v>
      </c>
      <c r="E94" s="19">
        <f t="shared" ref="E94:E102" si="24">SUM(C94,D94)</f>
        <v>822607.26</v>
      </c>
      <c r="F94" s="16">
        <v>822607.21</v>
      </c>
      <c r="G94" s="16">
        <v>38085.379999999997</v>
      </c>
      <c r="H94" s="19">
        <f t="shared" si="22"/>
        <v>5.0000000046566129E-2</v>
      </c>
      <c r="I94" s="32">
        <f t="shared" si="18"/>
        <v>784521.83</v>
      </c>
    </row>
    <row r="95" spans="1:9" x14ac:dyDescent="0.25">
      <c r="A95" s="9"/>
      <c r="B95" s="10" t="s">
        <v>23</v>
      </c>
      <c r="C95" s="16">
        <v>0</v>
      </c>
      <c r="D95" s="16">
        <v>0</v>
      </c>
      <c r="E95" s="19">
        <f t="shared" si="24"/>
        <v>0</v>
      </c>
      <c r="F95" s="16">
        <v>0</v>
      </c>
      <c r="G95" s="16">
        <v>0</v>
      </c>
      <c r="H95" s="19">
        <f t="shared" si="22"/>
        <v>0</v>
      </c>
      <c r="I95" s="27">
        <f t="shared" si="18"/>
        <v>0</v>
      </c>
    </row>
    <row r="96" spans="1:9" x14ac:dyDescent="0.25">
      <c r="A96" s="9"/>
      <c r="B96" s="10" t="s">
        <v>24</v>
      </c>
      <c r="C96" s="16">
        <v>0</v>
      </c>
      <c r="D96" s="16">
        <v>0</v>
      </c>
      <c r="E96" s="19">
        <f t="shared" si="24"/>
        <v>0</v>
      </c>
      <c r="F96" s="16">
        <v>0</v>
      </c>
      <c r="G96" s="16">
        <v>0</v>
      </c>
      <c r="H96" s="19">
        <f t="shared" si="22"/>
        <v>0</v>
      </c>
      <c r="I96" s="27">
        <f t="shared" si="18"/>
        <v>0</v>
      </c>
    </row>
    <row r="97" spans="1:10" x14ac:dyDescent="0.25">
      <c r="A97" s="9"/>
      <c r="B97" s="10" t="s">
        <v>25</v>
      </c>
      <c r="C97" s="16">
        <v>0</v>
      </c>
      <c r="D97" s="16">
        <v>477326.64</v>
      </c>
      <c r="E97" s="19">
        <f t="shared" si="24"/>
        <v>477326.64</v>
      </c>
      <c r="F97" s="16">
        <v>477326.64</v>
      </c>
      <c r="G97" s="16">
        <v>0</v>
      </c>
      <c r="H97" s="19">
        <f t="shared" si="22"/>
        <v>0</v>
      </c>
      <c r="I97" s="32">
        <f t="shared" si="18"/>
        <v>477326.64</v>
      </c>
    </row>
    <row r="98" spans="1:10" x14ac:dyDescent="0.25">
      <c r="A98" s="9"/>
      <c r="B98" s="10" t="s">
        <v>26</v>
      </c>
      <c r="C98" s="16">
        <v>0</v>
      </c>
      <c r="D98" s="16">
        <v>50410.48</v>
      </c>
      <c r="E98" s="19">
        <f t="shared" si="24"/>
        <v>50410.48</v>
      </c>
      <c r="F98" s="16">
        <v>50410.48</v>
      </c>
      <c r="G98" s="16">
        <v>0</v>
      </c>
      <c r="H98" s="19">
        <f t="shared" si="22"/>
        <v>0</v>
      </c>
      <c r="I98" s="32">
        <f t="shared" si="18"/>
        <v>50410.48</v>
      </c>
    </row>
    <row r="99" spans="1:10" x14ac:dyDescent="0.25">
      <c r="A99" s="9"/>
      <c r="B99" s="10" t="s">
        <v>27</v>
      </c>
      <c r="C99" s="16">
        <v>0</v>
      </c>
      <c r="D99" s="16">
        <v>133326.65</v>
      </c>
      <c r="E99" s="19">
        <f t="shared" si="24"/>
        <v>133326.65</v>
      </c>
      <c r="F99" s="16">
        <v>133326.65</v>
      </c>
      <c r="G99" s="16">
        <v>0</v>
      </c>
      <c r="H99" s="19">
        <f t="shared" si="22"/>
        <v>0</v>
      </c>
      <c r="I99" s="27">
        <f t="shared" si="18"/>
        <v>133326.65</v>
      </c>
    </row>
    <row r="100" spans="1:10" x14ac:dyDescent="0.25">
      <c r="A100" s="9"/>
      <c r="B100" s="10" t="s">
        <v>28</v>
      </c>
      <c r="C100" s="16">
        <v>0</v>
      </c>
      <c r="D100" s="16">
        <v>89947.18</v>
      </c>
      <c r="E100" s="19">
        <f t="shared" si="24"/>
        <v>89947.18</v>
      </c>
      <c r="F100" s="16">
        <v>89947.18</v>
      </c>
      <c r="G100" s="16">
        <v>0</v>
      </c>
      <c r="H100" s="19">
        <f t="shared" si="22"/>
        <v>0</v>
      </c>
      <c r="I100" s="32">
        <f t="shared" si="18"/>
        <v>89947.18</v>
      </c>
    </row>
    <row r="101" spans="1:10" x14ac:dyDescent="0.25">
      <c r="A101" s="9"/>
      <c r="B101" s="10" t="s">
        <v>29</v>
      </c>
      <c r="C101" s="16">
        <v>0</v>
      </c>
      <c r="D101" s="16">
        <v>0</v>
      </c>
      <c r="E101" s="19">
        <f t="shared" si="24"/>
        <v>0</v>
      </c>
      <c r="F101" s="16">
        <v>0</v>
      </c>
      <c r="G101" s="16">
        <v>0</v>
      </c>
      <c r="H101" s="19">
        <f>SUM(E101-F101)</f>
        <v>0</v>
      </c>
      <c r="I101" s="27">
        <f t="shared" si="18"/>
        <v>0</v>
      </c>
    </row>
    <row r="102" spans="1:10" x14ac:dyDescent="0.25">
      <c r="A102" s="9"/>
      <c r="B102" s="10" t="s">
        <v>30</v>
      </c>
      <c r="C102" s="16">
        <v>0</v>
      </c>
      <c r="D102" s="16">
        <v>113097.06</v>
      </c>
      <c r="E102" s="19">
        <f t="shared" si="24"/>
        <v>113097.06</v>
      </c>
      <c r="F102" s="16">
        <v>113097.06</v>
      </c>
      <c r="G102" s="16">
        <v>0</v>
      </c>
      <c r="H102" s="19">
        <f t="shared" si="22"/>
        <v>0</v>
      </c>
      <c r="I102" s="32">
        <f t="shared" si="18"/>
        <v>113097.06</v>
      </c>
    </row>
    <row r="103" spans="1:10" x14ac:dyDescent="0.25">
      <c r="A103" s="56" t="s">
        <v>31</v>
      </c>
      <c r="B103" s="57"/>
      <c r="C103" s="23">
        <f t="shared" ref="C103:H103" si="25">SUM(C104:C112)</f>
        <v>0</v>
      </c>
      <c r="D103" s="23">
        <f t="shared" si="25"/>
        <v>896396.11</v>
      </c>
      <c r="E103" s="23">
        <f t="shared" si="25"/>
        <v>896396.11</v>
      </c>
      <c r="F103" s="23">
        <f t="shared" si="25"/>
        <v>896396.11</v>
      </c>
      <c r="G103" s="23">
        <f t="shared" si="25"/>
        <v>77840</v>
      </c>
      <c r="H103" s="23">
        <f t="shared" si="25"/>
        <v>0</v>
      </c>
      <c r="I103" s="27">
        <f>+F103-G103</f>
        <v>818556.11</v>
      </c>
      <c r="J103" s="25">
        <f>+I103+I93</f>
        <v>2467185.9500000002</v>
      </c>
    </row>
    <row r="104" spans="1:10" x14ac:dyDescent="0.25">
      <c r="A104" s="9"/>
      <c r="B104" s="10" t="s">
        <v>32</v>
      </c>
      <c r="C104" s="16">
        <v>0</v>
      </c>
      <c r="D104" s="16">
        <v>55000</v>
      </c>
      <c r="E104" s="19">
        <f>SUM(C104,D104)</f>
        <v>55000</v>
      </c>
      <c r="F104" s="16">
        <v>55000</v>
      </c>
      <c r="G104" s="16">
        <v>0</v>
      </c>
      <c r="H104" s="19">
        <f>SUM(E104-F104)</f>
        <v>0</v>
      </c>
      <c r="I104" s="32">
        <f t="shared" si="18"/>
        <v>55000</v>
      </c>
    </row>
    <row r="105" spans="1:10" x14ac:dyDescent="0.25">
      <c r="A105" s="9"/>
      <c r="B105" s="10" t="s">
        <v>33</v>
      </c>
      <c r="C105" s="16">
        <v>0</v>
      </c>
      <c r="D105" s="16">
        <v>19572.009999999998</v>
      </c>
      <c r="E105" s="19">
        <f t="shared" ref="E105:E112" si="26">SUM(C105,D105)</f>
        <v>19572.009999999998</v>
      </c>
      <c r="F105" s="16">
        <v>19572.009999999998</v>
      </c>
      <c r="G105" s="16">
        <v>0</v>
      </c>
      <c r="H105" s="19">
        <f t="shared" ref="H105:H132" si="27">SUM(E105-F105)</f>
        <v>0</v>
      </c>
      <c r="I105" s="27">
        <f t="shared" si="18"/>
        <v>19572.009999999998</v>
      </c>
    </row>
    <row r="106" spans="1:10" x14ac:dyDescent="0.25">
      <c r="A106" s="9"/>
      <c r="B106" s="10" t="s">
        <v>34</v>
      </c>
      <c r="C106" s="16">
        <v>0</v>
      </c>
      <c r="D106" s="16">
        <v>77840</v>
      </c>
      <c r="E106" s="19">
        <f t="shared" si="26"/>
        <v>77840</v>
      </c>
      <c r="F106" s="16">
        <v>77840</v>
      </c>
      <c r="G106" s="16">
        <v>77840</v>
      </c>
      <c r="H106" s="19">
        <f t="shared" si="27"/>
        <v>0</v>
      </c>
      <c r="I106" s="27">
        <f t="shared" si="18"/>
        <v>0</v>
      </c>
    </row>
    <row r="107" spans="1:10" x14ac:dyDescent="0.25">
      <c r="A107" s="9"/>
      <c r="B107" s="10" t="s">
        <v>35</v>
      </c>
      <c r="C107" s="16">
        <v>0</v>
      </c>
      <c r="D107" s="16">
        <v>0</v>
      </c>
      <c r="E107" s="19">
        <f t="shared" si="26"/>
        <v>0</v>
      </c>
      <c r="F107" s="16">
        <v>0</v>
      </c>
      <c r="G107" s="16">
        <v>0</v>
      </c>
      <c r="H107" s="19">
        <f t="shared" si="27"/>
        <v>0</v>
      </c>
      <c r="I107" s="27">
        <f t="shared" si="18"/>
        <v>0</v>
      </c>
    </row>
    <row r="108" spans="1:10" x14ac:dyDescent="0.25">
      <c r="A108" s="9"/>
      <c r="B108" s="10" t="s">
        <v>36</v>
      </c>
      <c r="C108" s="16">
        <v>0</v>
      </c>
      <c r="D108" s="16">
        <v>711226.22</v>
      </c>
      <c r="E108" s="19">
        <f t="shared" si="26"/>
        <v>711226.22</v>
      </c>
      <c r="F108" s="16">
        <v>711226.22</v>
      </c>
      <c r="G108" s="16">
        <v>0</v>
      </c>
      <c r="H108" s="19">
        <f t="shared" si="27"/>
        <v>0</v>
      </c>
      <c r="I108" s="32">
        <f t="shared" si="18"/>
        <v>711226.22</v>
      </c>
    </row>
    <row r="109" spans="1:10" x14ac:dyDescent="0.25">
      <c r="A109" s="9"/>
      <c r="B109" s="10" t="s">
        <v>37</v>
      </c>
      <c r="C109" s="16">
        <v>0</v>
      </c>
      <c r="D109" s="16">
        <v>32757.88</v>
      </c>
      <c r="E109" s="19">
        <f t="shared" si="26"/>
        <v>32757.88</v>
      </c>
      <c r="F109" s="16">
        <v>32757.88</v>
      </c>
      <c r="G109" s="16">
        <v>0</v>
      </c>
      <c r="H109" s="19">
        <f t="shared" si="27"/>
        <v>0</v>
      </c>
      <c r="I109" s="32">
        <f t="shared" si="18"/>
        <v>32757.88</v>
      </c>
    </row>
    <row r="110" spans="1:10" x14ac:dyDescent="0.25">
      <c r="A110" s="9"/>
      <c r="B110" s="10" t="s">
        <v>38</v>
      </c>
      <c r="C110" s="16">
        <v>0</v>
      </c>
      <c r="D110" s="16">
        <v>0</v>
      </c>
      <c r="E110" s="19">
        <f t="shared" si="26"/>
        <v>0</v>
      </c>
      <c r="F110" s="16">
        <v>0</v>
      </c>
      <c r="G110" s="16">
        <v>0</v>
      </c>
      <c r="H110" s="19">
        <f t="shared" si="27"/>
        <v>0</v>
      </c>
      <c r="I110" s="27">
        <f t="shared" si="18"/>
        <v>0</v>
      </c>
    </row>
    <row r="111" spans="1:10" x14ac:dyDescent="0.25">
      <c r="A111" s="9"/>
      <c r="B111" s="10" t="s">
        <v>39</v>
      </c>
      <c r="C111" s="16">
        <v>0</v>
      </c>
      <c r="D111" s="16">
        <v>0</v>
      </c>
      <c r="E111" s="19">
        <f t="shared" si="26"/>
        <v>0</v>
      </c>
      <c r="F111" s="16">
        <v>0</v>
      </c>
      <c r="G111" s="16">
        <v>0</v>
      </c>
      <c r="H111" s="19">
        <f t="shared" si="27"/>
        <v>0</v>
      </c>
      <c r="I111" s="27">
        <f t="shared" si="18"/>
        <v>0</v>
      </c>
    </row>
    <row r="112" spans="1:10" x14ac:dyDescent="0.25">
      <c r="A112" s="9"/>
      <c r="B112" s="10" t="s">
        <v>40</v>
      </c>
      <c r="C112" s="16">
        <v>0</v>
      </c>
      <c r="D112" s="16">
        <v>0</v>
      </c>
      <c r="E112" s="19">
        <f t="shared" si="26"/>
        <v>0</v>
      </c>
      <c r="F112" s="16">
        <v>0</v>
      </c>
      <c r="G112" s="16">
        <v>0</v>
      </c>
      <c r="H112" s="19">
        <f t="shared" si="27"/>
        <v>0</v>
      </c>
      <c r="I112" s="27">
        <f t="shared" si="18"/>
        <v>0</v>
      </c>
    </row>
    <row r="113" spans="1:9" x14ac:dyDescent="0.25">
      <c r="A113" s="56" t="s">
        <v>41</v>
      </c>
      <c r="B113" s="57"/>
      <c r="C113" s="23">
        <f t="shared" ref="C113:H113" si="28">SUM(C114:C122)</f>
        <v>0</v>
      </c>
      <c r="D113" s="23">
        <f t="shared" si="28"/>
        <v>291236.95</v>
      </c>
      <c r="E113" s="23">
        <f t="shared" si="28"/>
        <v>291236.95</v>
      </c>
      <c r="F113" s="23">
        <f t="shared" si="28"/>
        <v>291236.95</v>
      </c>
      <c r="G113" s="23">
        <f t="shared" si="28"/>
        <v>291236.95</v>
      </c>
      <c r="H113" s="23">
        <f t="shared" si="28"/>
        <v>0</v>
      </c>
      <c r="I113" s="27">
        <f>+F113-G113</f>
        <v>0</v>
      </c>
    </row>
    <row r="114" spans="1:9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  <c r="I114" s="27">
        <f t="shared" si="18"/>
        <v>0</v>
      </c>
    </row>
    <row r="115" spans="1:9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9">SUM(C115,D115)</f>
        <v>0</v>
      </c>
      <c r="F115" s="16">
        <v>0</v>
      </c>
      <c r="G115" s="16">
        <v>0</v>
      </c>
      <c r="H115" s="24">
        <f>SUM(E115-F115)</f>
        <v>0</v>
      </c>
      <c r="I115" s="27">
        <f t="shared" si="18"/>
        <v>0</v>
      </c>
    </row>
    <row r="116" spans="1:9" x14ac:dyDescent="0.25">
      <c r="A116" s="9"/>
      <c r="B116" s="10" t="s">
        <v>44</v>
      </c>
      <c r="C116" s="16">
        <v>0</v>
      </c>
      <c r="D116" s="16">
        <v>0</v>
      </c>
      <c r="E116" s="19">
        <f t="shared" si="29"/>
        <v>0</v>
      </c>
      <c r="F116" s="16">
        <v>0</v>
      </c>
      <c r="G116" s="16">
        <v>0</v>
      </c>
      <c r="H116" s="24">
        <f t="shared" si="27"/>
        <v>0</v>
      </c>
      <c r="I116" s="27">
        <f t="shared" si="18"/>
        <v>0</v>
      </c>
    </row>
    <row r="117" spans="1:9" x14ac:dyDescent="0.25">
      <c r="A117" s="9"/>
      <c r="B117" s="10" t="s">
        <v>45</v>
      </c>
      <c r="C117" s="16"/>
      <c r="D117" s="16">
        <v>291236.95</v>
      </c>
      <c r="E117" s="19">
        <f t="shared" si="29"/>
        <v>291236.95</v>
      </c>
      <c r="F117" s="16">
        <v>291236.95</v>
      </c>
      <c r="G117" s="16">
        <v>291236.95</v>
      </c>
      <c r="H117" s="24">
        <f t="shared" si="27"/>
        <v>0</v>
      </c>
      <c r="I117" s="27">
        <f t="shared" si="18"/>
        <v>0</v>
      </c>
    </row>
    <row r="118" spans="1:9" x14ac:dyDescent="0.25">
      <c r="A118" s="9"/>
      <c r="B118" s="10" t="s">
        <v>46</v>
      </c>
      <c r="C118" s="16">
        <v>0</v>
      </c>
      <c r="D118" s="16">
        <v>0</v>
      </c>
      <c r="E118" s="19">
        <f t="shared" si="29"/>
        <v>0</v>
      </c>
      <c r="F118" s="16">
        <v>0</v>
      </c>
      <c r="G118" s="16">
        <v>0</v>
      </c>
      <c r="H118" s="24">
        <f t="shared" si="27"/>
        <v>0</v>
      </c>
      <c r="I118" s="27">
        <f t="shared" si="18"/>
        <v>0</v>
      </c>
    </row>
    <row r="119" spans="1:9" x14ac:dyDescent="0.25">
      <c r="A119" s="9"/>
      <c r="B119" s="10" t="s">
        <v>47</v>
      </c>
      <c r="C119" s="16">
        <v>0</v>
      </c>
      <c r="D119" s="16">
        <v>0</v>
      </c>
      <c r="E119" s="19">
        <f t="shared" si="29"/>
        <v>0</v>
      </c>
      <c r="F119" s="16">
        <v>0</v>
      </c>
      <c r="G119" s="16">
        <v>0</v>
      </c>
      <c r="H119" s="24">
        <f t="shared" si="27"/>
        <v>0</v>
      </c>
      <c r="I119" s="27">
        <f t="shared" si="18"/>
        <v>0</v>
      </c>
    </row>
    <row r="120" spans="1:9" x14ac:dyDescent="0.25">
      <c r="A120" s="9"/>
      <c r="B120" s="10" t="s">
        <v>48</v>
      </c>
      <c r="C120" s="16">
        <v>0</v>
      </c>
      <c r="D120" s="16">
        <v>0</v>
      </c>
      <c r="E120" s="19">
        <f t="shared" si="29"/>
        <v>0</v>
      </c>
      <c r="F120" s="16">
        <v>0</v>
      </c>
      <c r="G120" s="16">
        <v>0</v>
      </c>
      <c r="H120" s="24">
        <f t="shared" si="27"/>
        <v>0</v>
      </c>
      <c r="I120" s="27">
        <f t="shared" si="18"/>
        <v>0</v>
      </c>
    </row>
    <row r="121" spans="1:9" x14ac:dyDescent="0.25">
      <c r="A121" s="9"/>
      <c r="B121" s="10" t="s">
        <v>49</v>
      </c>
      <c r="C121" s="16">
        <v>0</v>
      </c>
      <c r="D121" s="16">
        <v>0</v>
      </c>
      <c r="E121" s="19">
        <f t="shared" si="29"/>
        <v>0</v>
      </c>
      <c r="F121" s="16">
        <v>0</v>
      </c>
      <c r="G121" s="16">
        <v>0</v>
      </c>
      <c r="H121" s="24">
        <f t="shared" si="27"/>
        <v>0</v>
      </c>
      <c r="I121" s="27">
        <f t="shared" si="18"/>
        <v>0</v>
      </c>
    </row>
    <row r="122" spans="1:9" x14ac:dyDescent="0.25">
      <c r="A122" s="9"/>
      <c r="B122" s="10" t="s">
        <v>50</v>
      </c>
      <c r="C122" s="16">
        <v>0</v>
      </c>
      <c r="D122" s="16">
        <v>0</v>
      </c>
      <c r="E122" s="19">
        <f t="shared" si="29"/>
        <v>0</v>
      </c>
      <c r="F122" s="16">
        <v>0</v>
      </c>
      <c r="G122" s="16">
        <v>0</v>
      </c>
      <c r="H122" s="24">
        <f t="shared" si="27"/>
        <v>0</v>
      </c>
      <c r="I122" s="27">
        <f t="shared" si="18"/>
        <v>0</v>
      </c>
    </row>
    <row r="123" spans="1:9" x14ac:dyDescent="0.25">
      <c r="A123" s="56" t="s">
        <v>86</v>
      </c>
      <c r="B123" s="57"/>
      <c r="C123" s="23">
        <f t="shared" ref="C123:H123" si="30">SUM(C124:C132)</f>
        <v>0</v>
      </c>
      <c r="D123" s="23">
        <f t="shared" si="30"/>
        <v>763473.62</v>
      </c>
      <c r="E123" s="23">
        <f t="shared" si="30"/>
        <v>763473.62</v>
      </c>
      <c r="F123" s="23">
        <f t="shared" si="30"/>
        <v>723473.62</v>
      </c>
      <c r="G123" s="23">
        <f t="shared" si="30"/>
        <v>723473.62</v>
      </c>
      <c r="H123" s="23">
        <f t="shared" si="30"/>
        <v>40000</v>
      </c>
      <c r="I123" s="27">
        <f>+F123-G123</f>
        <v>0</v>
      </c>
    </row>
    <row r="124" spans="1:9" x14ac:dyDescent="0.25">
      <c r="A124" s="9"/>
      <c r="B124" s="10" t="s">
        <v>52</v>
      </c>
      <c r="C124" s="16">
        <v>0</v>
      </c>
      <c r="D124" s="16">
        <v>578512.82999999996</v>
      </c>
      <c r="E124" s="19">
        <f t="shared" ref="E124:E132" si="31">SUM(C124,D124)</f>
        <v>578512.82999999996</v>
      </c>
      <c r="F124" s="16">
        <v>538512.82999999996</v>
      </c>
      <c r="G124" s="16">
        <v>538512.82999999996</v>
      </c>
      <c r="H124" s="24">
        <f t="shared" si="27"/>
        <v>40000</v>
      </c>
      <c r="I124" s="27">
        <f>+F124-G124</f>
        <v>0</v>
      </c>
    </row>
    <row r="125" spans="1:9" x14ac:dyDescent="0.25">
      <c r="A125" s="9"/>
      <c r="B125" s="10" t="s">
        <v>53</v>
      </c>
      <c r="C125" s="16">
        <v>0</v>
      </c>
      <c r="D125" s="16">
        <v>164960.79</v>
      </c>
      <c r="E125" s="19">
        <f t="shared" si="31"/>
        <v>164960.79</v>
      </c>
      <c r="F125" s="16">
        <v>164960.79</v>
      </c>
      <c r="G125" s="16">
        <v>164960.79</v>
      </c>
      <c r="H125" s="24">
        <f t="shared" si="27"/>
        <v>0</v>
      </c>
      <c r="I125" s="27">
        <f>+F125-G125</f>
        <v>0</v>
      </c>
    </row>
    <row r="126" spans="1:9" x14ac:dyDescent="0.25">
      <c r="A126" s="9"/>
      <c r="B126" s="10" t="s">
        <v>54</v>
      </c>
      <c r="C126" s="16">
        <v>0</v>
      </c>
      <c r="D126" s="16">
        <v>0</v>
      </c>
      <c r="E126" s="19">
        <f t="shared" si="31"/>
        <v>0</v>
      </c>
      <c r="F126" s="16">
        <v>0</v>
      </c>
      <c r="G126" s="16">
        <v>0</v>
      </c>
      <c r="H126" s="24">
        <f t="shared" si="27"/>
        <v>0</v>
      </c>
      <c r="I126" s="27">
        <f t="shared" si="18"/>
        <v>0</v>
      </c>
    </row>
    <row r="127" spans="1:9" x14ac:dyDescent="0.25">
      <c r="A127" s="9"/>
      <c r="B127" s="10" t="s">
        <v>55</v>
      </c>
      <c r="C127" s="16">
        <v>0</v>
      </c>
      <c r="D127" s="16">
        <v>0</v>
      </c>
      <c r="E127" s="19">
        <f t="shared" si="31"/>
        <v>0</v>
      </c>
      <c r="F127" s="16">
        <v>0</v>
      </c>
      <c r="G127" s="16">
        <v>0</v>
      </c>
      <c r="H127" s="24">
        <f>SUM(E127-F127)</f>
        <v>0</v>
      </c>
      <c r="I127" s="27">
        <f>+F127-G127</f>
        <v>0</v>
      </c>
    </row>
    <row r="128" spans="1:9" x14ac:dyDescent="0.25">
      <c r="A128" s="9"/>
      <c r="B128" s="10" t="s">
        <v>56</v>
      </c>
      <c r="C128" s="16">
        <v>0</v>
      </c>
      <c r="D128" s="16">
        <v>0</v>
      </c>
      <c r="E128" s="19">
        <f t="shared" si="31"/>
        <v>0</v>
      </c>
      <c r="F128" s="16">
        <v>0</v>
      </c>
      <c r="G128" s="16">
        <v>0</v>
      </c>
      <c r="H128" s="24">
        <f t="shared" si="27"/>
        <v>0</v>
      </c>
      <c r="I128" s="27">
        <f t="shared" si="18"/>
        <v>0</v>
      </c>
    </row>
    <row r="129" spans="1:9" x14ac:dyDescent="0.25">
      <c r="A129" s="9"/>
      <c r="B129" s="10" t="s">
        <v>57</v>
      </c>
      <c r="C129" s="16">
        <v>0</v>
      </c>
      <c r="D129" s="16">
        <v>20000</v>
      </c>
      <c r="E129" s="19">
        <f t="shared" si="31"/>
        <v>20000</v>
      </c>
      <c r="F129" s="16">
        <v>20000</v>
      </c>
      <c r="G129" s="16">
        <v>20000</v>
      </c>
      <c r="H129" s="24">
        <f t="shared" si="27"/>
        <v>0</v>
      </c>
      <c r="I129" s="27">
        <f t="shared" si="18"/>
        <v>0</v>
      </c>
    </row>
    <row r="130" spans="1:9" x14ac:dyDescent="0.25">
      <c r="A130" s="9"/>
      <c r="B130" s="10" t="s">
        <v>58</v>
      </c>
      <c r="C130" s="16">
        <v>0</v>
      </c>
      <c r="D130" s="16">
        <v>0</v>
      </c>
      <c r="E130" s="19">
        <f t="shared" si="31"/>
        <v>0</v>
      </c>
      <c r="F130" s="16">
        <v>0</v>
      </c>
      <c r="G130" s="16">
        <v>0</v>
      </c>
      <c r="H130" s="24">
        <f t="shared" si="27"/>
        <v>0</v>
      </c>
      <c r="I130" s="27">
        <f t="shared" si="18"/>
        <v>0</v>
      </c>
    </row>
    <row r="131" spans="1:9" x14ac:dyDescent="0.25">
      <c r="A131" s="9"/>
      <c r="B131" s="10" t="s">
        <v>59</v>
      </c>
      <c r="C131" s="16">
        <v>0</v>
      </c>
      <c r="D131" s="16">
        <v>0</v>
      </c>
      <c r="E131" s="19">
        <f t="shared" si="31"/>
        <v>0</v>
      </c>
      <c r="F131" s="16">
        <v>0</v>
      </c>
      <c r="G131" s="16">
        <v>0</v>
      </c>
      <c r="H131" s="24">
        <f t="shared" si="27"/>
        <v>0</v>
      </c>
      <c r="I131" s="2"/>
    </row>
    <row r="132" spans="1:9" x14ac:dyDescent="0.25">
      <c r="A132" s="9"/>
      <c r="B132" s="10" t="s">
        <v>60</v>
      </c>
      <c r="C132" s="16">
        <v>0</v>
      </c>
      <c r="D132" s="16">
        <v>0</v>
      </c>
      <c r="E132" s="19">
        <f t="shared" si="31"/>
        <v>0</v>
      </c>
      <c r="F132" s="16">
        <v>0</v>
      </c>
      <c r="G132" s="16">
        <v>0</v>
      </c>
      <c r="H132" s="24">
        <f t="shared" si="27"/>
        <v>0</v>
      </c>
      <c r="I132" s="2"/>
    </row>
    <row r="133" spans="1:9" x14ac:dyDescent="0.25">
      <c r="A133" s="56" t="s">
        <v>87</v>
      </c>
      <c r="B133" s="57"/>
      <c r="C133" s="23">
        <f t="shared" ref="C133:H133" si="32">SUM(C134:C136)</f>
        <v>0</v>
      </c>
      <c r="D133" s="23">
        <f t="shared" si="32"/>
        <v>0</v>
      </c>
      <c r="E133" s="23">
        <f t="shared" si="32"/>
        <v>0</v>
      </c>
      <c r="F133" s="23">
        <f t="shared" si="32"/>
        <v>0</v>
      </c>
      <c r="G133" s="23">
        <f t="shared" si="32"/>
        <v>0</v>
      </c>
      <c r="H133" s="23">
        <f t="shared" si="32"/>
        <v>0</v>
      </c>
      <c r="I133" s="2"/>
    </row>
    <row r="134" spans="1:9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  <c r="I134" s="2"/>
    </row>
    <row r="135" spans="1:9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  <c r="I135" s="2"/>
    </row>
    <row r="136" spans="1:9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  <c r="I136" s="2"/>
    </row>
    <row r="137" spans="1:9" x14ac:dyDescent="0.25">
      <c r="A137" s="56" t="s">
        <v>65</v>
      </c>
      <c r="B137" s="57"/>
      <c r="C137" s="23">
        <f t="shared" ref="C137:H137" si="33">SUM(C138:C144)</f>
        <v>0</v>
      </c>
      <c r="D137" s="23">
        <f t="shared" si="33"/>
        <v>0</v>
      </c>
      <c r="E137" s="23">
        <f t="shared" si="33"/>
        <v>0</v>
      </c>
      <c r="F137" s="23">
        <f t="shared" si="33"/>
        <v>0</v>
      </c>
      <c r="G137" s="23">
        <f t="shared" si="33"/>
        <v>0</v>
      </c>
      <c r="H137" s="23">
        <f t="shared" si="33"/>
        <v>0</v>
      </c>
      <c r="I137" s="2"/>
    </row>
    <row r="138" spans="1:9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  <c r="I138" s="2"/>
    </row>
    <row r="139" spans="1:9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4">SUM(C139,D139)</f>
        <v>0</v>
      </c>
      <c r="F139" s="16">
        <v>0</v>
      </c>
      <c r="G139" s="16">
        <v>0</v>
      </c>
      <c r="H139" s="19">
        <f t="shared" ref="H139:H156" si="35">E139-F139</f>
        <v>0</v>
      </c>
      <c r="I139" s="2"/>
    </row>
    <row r="140" spans="1:9" x14ac:dyDescent="0.25">
      <c r="A140" s="9"/>
      <c r="B140" s="10" t="s">
        <v>68</v>
      </c>
      <c r="C140" s="16">
        <v>0</v>
      </c>
      <c r="D140" s="16">
        <v>0</v>
      </c>
      <c r="E140" s="19">
        <f t="shared" si="34"/>
        <v>0</v>
      </c>
      <c r="F140" s="16">
        <v>0</v>
      </c>
      <c r="G140" s="16">
        <v>0</v>
      </c>
      <c r="H140" s="19">
        <f t="shared" si="35"/>
        <v>0</v>
      </c>
      <c r="I140" s="2"/>
    </row>
    <row r="141" spans="1:9" x14ac:dyDescent="0.25">
      <c r="A141" s="9"/>
      <c r="B141" s="10" t="s">
        <v>69</v>
      </c>
      <c r="C141" s="16">
        <v>0</v>
      </c>
      <c r="D141" s="16">
        <v>0</v>
      </c>
      <c r="E141" s="19">
        <f t="shared" si="34"/>
        <v>0</v>
      </c>
      <c r="F141" s="16">
        <v>0</v>
      </c>
      <c r="G141" s="16">
        <v>0</v>
      </c>
      <c r="H141" s="19">
        <f t="shared" si="35"/>
        <v>0</v>
      </c>
      <c r="I141" s="2"/>
    </row>
    <row r="142" spans="1:9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4"/>
        <v>0</v>
      </c>
      <c r="F142" s="16">
        <v>0</v>
      </c>
      <c r="G142" s="16">
        <v>0</v>
      </c>
      <c r="H142" s="19">
        <f t="shared" si="35"/>
        <v>0</v>
      </c>
      <c r="I142" s="2"/>
    </row>
    <row r="143" spans="1:9" x14ac:dyDescent="0.25">
      <c r="A143" s="9"/>
      <c r="B143" s="10" t="s">
        <v>71</v>
      </c>
      <c r="C143" s="16">
        <v>0</v>
      </c>
      <c r="D143" s="16">
        <v>0</v>
      </c>
      <c r="E143" s="19">
        <f t="shared" si="34"/>
        <v>0</v>
      </c>
      <c r="F143" s="16">
        <v>0</v>
      </c>
      <c r="G143" s="16">
        <v>0</v>
      </c>
      <c r="H143" s="19">
        <f t="shared" si="35"/>
        <v>0</v>
      </c>
      <c r="I143" s="2"/>
    </row>
    <row r="144" spans="1:9" x14ac:dyDescent="0.25">
      <c r="A144" s="9"/>
      <c r="B144" s="10" t="s">
        <v>72</v>
      </c>
      <c r="C144" s="16">
        <v>0</v>
      </c>
      <c r="D144" s="16">
        <v>0</v>
      </c>
      <c r="E144" s="19">
        <f t="shared" si="34"/>
        <v>0</v>
      </c>
      <c r="F144" s="16">
        <v>0</v>
      </c>
      <c r="G144" s="16">
        <v>0</v>
      </c>
      <c r="H144" s="19">
        <f t="shared" si="35"/>
        <v>0</v>
      </c>
      <c r="I144" s="2"/>
    </row>
    <row r="145" spans="1:9" x14ac:dyDescent="0.25">
      <c r="A145" s="56" t="s">
        <v>88</v>
      </c>
      <c r="B145" s="57"/>
      <c r="C145" s="23">
        <f t="shared" ref="C145:H145" si="36">SUM(C146:C148)</f>
        <v>0</v>
      </c>
      <c r="D145" s="23">
        <f t="shared" si="36"/>
        <v>0</v>
      </c>
      <c r="E145" s="23">
        <f t="shared" si="36"/>
        <v>0</v>
      </c>
      <c r="F145" s="23">
        <f t="shared" si="36"/>
        <v>0</v>
      </c>
      <c r="G145" s="23">
        <f t="shared" si="36"/>
        <v>0</v>
      </c>
      <c r="H145" s="23">
        <f t="shared" si="36"/>
        <v>0</v>
      </c>
      <c r="I145" s="2"/>
    </row>
    <row r="146" spans="1:9" x14ac:dyDescent="0.25">
      <c r="A146" s="9"/>
      <c r="B146" s="10" t="s">
        <v>74</v>
      </c>
      <c r="C146" s="16">
        <v>0</v>
      </c>
      <c r="D146" s="16">
        <v>0</v>
      </c>
      <c r="E146" s="19">
        <f t="shared" si="34"/>
        <v>0</v>
      </c>
      <c r="F146" s="16">
        <v>0</v>
      </c>
      <c r="G146" s="16">
        <v>0</v>
      </c>
      <c r="H146" s="19">
        <f t="shared" si="35"/>
        <v>0</v>
      </c>
      <c r="I146" s="2"/>
    </row>
    <row r="147" spans="1:9" x14ac:dyDescent="0.25">
      <c r="A147" s="9"/>
      <c r="B147" s="10" t="s">
        <v>75</v>
      </c>
      <c r="C147" s="16">
        <v>0</v>
      </c>
      <c r="D147" s="16">
        <v>0</v>
      </c>
      <c r="E147" s="19">
        <f t="shared" si="34"/>
        <v>0</v>
      </c>
      <c r="F147" s="16">
        <v>0</v>
      </c>
      <c r="G147" s="16">
        <v>0</v>
      </c>
      <c r="H147" s="19">
        <f t="shared" si="35"/>
        <v>0</v>
      </c>
      <c r="I147" s="2"/>
    </row>
    <row r="148" spans="1:9" x14ac:dyDescent="0.25">
      <c r="A148" s="9"/>
      <c r="B148" s="10" t="s">
        <v>76</v>
      </c>
      <c r="C148" s="16">
        <v>0</v>
      </c>
      <c r="D148" s="16">
        <v>0</v>
      </c>
      <c r="E148" s="19">
        <f t="shared" si="34"/>
        <v>0</v>
      </c>
      <c r="F148" s="16">
        <v>0</v>
      </c>
      <c r="G148" s="16">
        <v>0</v>
      </c>
      <c r="H148" s="19">
        <f t="shared" si="35"/>
        <v>0</v>
      </c>
      <c r="I148" s="2"/>
    </row>
    <row r="149" spans="1:9" x14ac:dyDescent="0.25">
      <c r="A149" s="56" t="s">
        <v>77</v>
      </c>
      <c r="B149" s="57"/>
      <c r="C149" s="23">
        <f t="shared" ref="C149:H149" si="37">SUM(C150:C156)</f>
        <v>0</v>
      </c>
      <c r="D149" s="23">
        <f t="shared" si="37"/>
        <v>0</v>
      </c>
      <c r="E149" s="23">
        <f t="shared" si="37"/>
        <v>0</v>
      </c>
      <c r="F149" s="23">
        <f t="shared" si="37"/>
        <v>0</v>
      </c>
      <c r="G149" s="23">
        <f t="shared" si="37"/>
        <v>0</v>
      </c>
      <c r="H149" s="23">
        <f t="shared" si="37"/>
        <v>0</v>
      </c>
      <c r="I149" s="2"/>
    </row>
    <row r="150" spans="1:9" x14ac:dyDescent="0.25">
      <c r="A150" s="9"/>
      <c r="B150" s="10" t="s">
        <v>78</v>
      </c>
      <c r="C150" s="16">
        <v>0</v>
      </c>
      <c r="D150" s="16">
        <v>0</v>
      </c>
      <c r="E150" s="19">
        <f t="shared" si="34"/>
        <v>0</v>
      </c>
      <c r="F150" s="16">
        <v>0</v>
      </c>
      <c r="G150" s="16">
        <v>0</v>
      </c>
      <c r="H150" s="19">
        <f>E150-F150</f>
        <v>0</v>
      </c>
      <c r="I150" s="2"/>
    </row>
    <row r="151" spans="1:9" x14ac:dyDescent="0.25">
      <c r="A151" s="9"/>
      <c r="B151" s="10" t="s">
        <v>79</v>
      </c>
      <c r="C151" s="16">
        <v>0</v>
      </c>
      <c r="D151" s="16">
        <v>0</v>
      </c>
      <c r="E151" s="19">
        <f t="shared" si="34"/>
        <v>0</v>
      </c>
      <c r="F151" s="16">
        <v>0</v>
      </c>
      <c r="G151" s="16">
        <v>0</v>
      </c>
      <c r="H151" s="19">
        <f t="shared" si="35"/>
        <v>0</v>
      </c>
      <c r="I151" s="2"/>
    </row>
    <row r="152" spans="1:9" x14ac:dyDescent="0.25">
      <c r="A152" s="9"/>
      <c r="B152" s="10" t="s">
        <v>80</v>
      </c>
      <c r="C152" s="16">
        <v>0</v>
      </c>
      <c r="D152" s="16">
        <v>0</v>
      </c>
      <c r="E152" s="19">
        <f t="shared" si="34"/>
        <v>0</v>
      </c>
      <c r="F152" s="16">
        <v>0</v>
      </c>
      <c r="G152" s="16">
        <v>0</v>
      </c>
      <c r="H152" s="19">
        <f t="shared" si="35"/>
        <v>0</v>
      </c>
      <c r="I152" s="2"/>
    </row>
    <row r="153" spans="1:9" x14ac:dyDescent="0.25">
      <c r="A153" s="9"/>
      <c r="B153" s="10" t="s">
        <v>81</v>
      </c>
      <c r="C153" s="16">
        <v>0</v>
      </c>
      <c r="D153" s="16">
        <v>0</v>
      </c>
      <c r="E153" s="19">
        <f t="shared" si="34"/>
        <v>0</v>
      </c>
      <c r="F153" s="16">
        <v>0</v>
      </c>
      <c r="G153" s="16">
        <v>0</v>
      </c>
      <c r="H153" s="19">
        <f t="shared" si="35"/>
        <v>0</v>
      </c>
      <c r="I153" s="2"/>
    </row>
    <row r="154" spans="1:9" x14ac:dyDescent="0.25">
      <c r="A154" s="9"/>
      <c r="B154" s="10" t="s">
        <v>82</v>
      </c>
      <c r="C154" s="16">
        <v>0</v>
      </c>
      <c r="D154" s="16">
        <v>0</v>
      </c>
      <c r="E154" s="19">
        <f t="shared" si="34"/>
        <v>0</v>
      </c>
      <c r="F154" s="16">
        <v>0</v>
      </c>
      <c r="G154" s="16">
        <v>0</v>
      </c>
      <c r="H154" s="19">
        <f t="shared" si="35"/>
        <v>0</v>
      </c>
      <c r="I154" s="2"/>
    </row>
    <row r="155" spans="1:9" x14ac:dyDescent="0.25">
      <c r="A155" s="9"/>
      <c r="B155" s="10" t="s">
        <v>83</v>
      </c>
      <c r="C155" s="16">
        <v>0</v>
      </c>
      <c r="D155" s="16">
        <v>0</v>
      </c>
      <c r="E155" s="19">
        <f t="shared" si="34"/>
        <v>0</v>
      </c>
      <c r="F155" s="16">
        <v>0</v>
      </c>
      <c r="G155" s="16">
        <v>0</v>
      </c>
      <c r="H155" s="19">
        <f t="shared" si="35"/>
        <v>0</v>
      </c>
    </row>
    <row r="156" spans="1:9" x14ac:dyDescent="0.25">
      <c r="A156" s="9"/>
      <c r="B156" s="10" t="s">
        <v>84</v>
      </c>
      <c r="C156" s="16">
        <v>0</v>
      </c>
      <c r="D156" s="16">
        <v>0</v>
      </c>
      <c r="E156" s="19">
        <f t="shared" si="34"/>
        <v>0</v>
      </c>
      <c r="F156" s="16">
        <v>0</v>
      </c>
      <c r="G156" s="16">
        <v>0</v>
      </c>
      <c r="H156" s="19">
        <f t="shared" si="35"/>
        <v>0</v>
      </c>
    </row>
    <row r="157" spans="1:9" x14ac:dyDescent="0.25">
      <c r="A157" s="9"/>
      <c r="B157" s="10"/>
      <c r="C157" s="19"/>
      <c r="D157" s="19"/>
      <c r="E157" s="19"/>
      <c r="F157" s="19"/>
      <c r="G157" s="19"/>
      <c r="H157" s="19"/>
    </row>
    <row r="158" spans="1:9" x14ac:dyDescent="0.25">
      <c r="A158" s="56" t="s">
        <v>89</v>
      </c>
      <c r="B158" s="57"/>
      <c r="C158" s="23">
        <f t="shared" ref="C158:H158" si="38">SUM(C8,C83)</f>
        <v>79065096</v>
      </c>
      <c r="D158" s="23">
        <f t="shared" si="38"/>
        <v>9812778.0500000007</v>
      </c>
      <c r="E158" s="23">
        <f t="shared" si="38"/>
        <v>88877874.049999997</v>
      </c>
      <c r="F158" s="23">
        <f t="shared" si="38"/>
        <v>85977053.229999989</v>
      </c>
      <c r="G158" s="23">
        <f t="shared" si="38"/>
        <v>76660421.140000001</v>
      </c>
      <c r="H158" s="23">
        <f t="shared" si="38"/>
        <v>2900820.8199999994</v>
      </c>
    </row>
    <row r="159" spans="1:9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6:B7"/>
    <mergeCell ref="A1:H1"/>
    <mergeCell ref="A2:H2"/>
    <mergeCell ref="A4:H4"/>
    <mergeCell ref="A5:H5"/>
    <mergeCell ref="A3:H3"/>
    <mergeCell ref="C6:G6"/>
    <mergeCell ref="H6:H7"/>
    <mergeCell ref="A8:B8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5:B85"/>
    <mergeCell ref="A93:B93"/>
    <mergeCell ref="A103:B103"/>
    <mergeCell ref="A149:B149"/>
    <mergeCell ref="A158:B158"/>
    <mergeCell ref="A113:B113"/>
    <mergeCell ref="A123:B123"/>
    <mergeCell ref="A133:B133"/>
    <mergeCell ref="A137:B137"/>
    <mergeCell ref="A145:B1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2022-01-27T18:35:34Z</dcterms:modified>
</cp:coreProperties>
</file>